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ankudaviciene\Desktop\PAVELDOTVARKA\2022\Alfredui_Skelbimui iš naujo\"/>
    </mc:Choice>
  </mc:AlternateContent>
  <bookViews>
    <workbookView xWindow="0" yWindow="0" windowWidth="28800" windowHeight="12435"/>
  </bookViews>
  <sheets>
    <sheet name="Paveldotvarka 2022-2024" sheetId="1" r:id="rId1"/>
  </sheets>
  <definedNames>
    <definedName name="_xlnm.Print_Titles" localSheetId="0">'Paveldotvarka 2022-2024'!$5:$7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18" i="1" l="1"/>
  <c r="R158" i="1" l="1"/>
  <c r="N158" i="1"/>
  <c r="J158" i="1"/>
  <c r="S132" i="1"/>
  <c r="O132" i="1"/>
  <c r="R131" i="1"/>
  <c r="N131" i="1"/>
  <c r="R130" i="1"/>
  <c r="N130" i="1"/>
  <c r="N55" i="1"/>
  <c r="N132" i="1" l="1"/>
  <c r="R132" i="1"/>
  <c r="Q76" i="1"/>
  <c r="P76" i="1"/>
  <c r="N21" i="1" l="1"/>
  <c r="O76" i="1"/>
  <c r="N75" i="1" l="1"/>
  <c r="T76" i="1"/>
  <c r="R75" i="1"/>
  <c r="S76" i="1"/>
  <c r="R113" i="1" l="1"/>
  <c r="N113" i="1"/>
  <c r="J113" i="1"/>
  <c r="U128" i="1" l="1"/>
  <c r="U170" i="1" s="1"/>
  <c r="Q128" i="1"/>
  <c r="Q170" i="1" s="1"/>
  <c r="S127" i="1"/>
  <c r="O127" i="1"/>
  <c r="K127" i="1"/>
  <c r="R126" i="1"/>
  <c r="N126" i="1"/>
  <c r="J126" i="1"/>
  <c r="R125" i="1"/>
  <c r="N125" i="1"/>
  <c r="J125" i="1"/>
  <c r="R124" i="1"/>
  <c r="N124" i="1"/>
  <c r="J124" i="1"/>
  <c r="J123" i="1"/>
  <c r="N123" i="1"/>
  <c r="R123" i="1"/>
  <c r="N122" i="1"/>
  <c r="J122" i="1"/>
  <c r="T120" i="1"/>
  <c r="S120" i="1"/>
  <c r="P120" i="1"/>
  <c r="O120" i="1"/>
  <c r="L120" i="1"/>
  <c r="K120" i="1"/>
  <c r="R118" i="1"/>
  <c r="J118" i="1"/>
  <c r="R119" i="1"/>
  <c r="N119" i="1"/>
  <c r="J119" i="1"/>
  <c r="J117" i="1"/>
  <c r="T115" i="1"/>
  <c r="S115" i="1"/>
  <c r="P115" i="1"/>
  <c r="O115" i="1"/>
  <c r="M115" i="1"/>
  <c r="L115" i="1"/>
  <c r="J111" i="1"/>
  <c r="K115" i="1"/>
  <c r="R114" i="1"/>
  <c r="R112" i="1"/>
  <c r="N112" i="1"/>
  <c r="J112" i="1"/>
  <c r="S109" i="1"/>
  <c r="O109" i="1"/>
  <c r="L109" i="1"/>
  <c r="K109" i="1"/>
  <c r="R108" i="1"/>
  <c r="R109" i="1" s="1"/>
  <c r="N108" i="1"/>
  <c r="J108" i="1"/>
  <c r="J107" i="1"/>
  <c r="J106" i="1"/>
  <c r="N106" i="1"/>
  <c r="N109" i="1" s="1"/>
  <c r="S104" i="1"/>
  <c r="O104" i="1"/>
  <c r="L104" i="1"/>
  <c r="K104" i="1"/>
  <c r="R103" i="1"/>
  <c r="R104" i="1" s="1"/>
  <c r="N103" i="1"/>
  <c r="N104" i="1" s="1"/>
  <c r="J103" i="1"/>
  <c r="J104" i="1" s="1"/>
  <c r="S101" i="1"/>
  <c r="O101" i="1"/>
  <c r="M101" i="1"/>
  <c r="L101" i="1"/>
  <c r="K101" i="1"/>
  <c r="N100" i="1"/>
  <c r="R100" i="1"/>
  <c r="R99" i="1"/>
  <c r="J98" i="1"/>
  <c r="N97" i="1"/>
  <c r="J97" i="1"/>
  <c r="J96" i="1"/>
  <c r="J95" i="1"/>
  <c r="N94" i="1"/>
  <c r="R94" i="1"/>
  <c r="J94" i="1"/>
  <c r="T92" i="1"/>
  <c r="S92" i="1"/>
  <c r="P92" i="1"/>
  <c r="O92" i="1"/>
  <c r="L92" i="1"/>
  <c r="K92" i="1"/>
  <c r="J91" i="1"/>
  <c r="N91" i="1"/>
  <c r="R91" i="1"/>
  <c r="J89" i="1"/>
  <c r="J90" i="1"/>
  <c r="N89" i="1"/>
  <c r="N90" i="1"/>
  <c r="R90" i="1"/>
  <c r="R89" i="1"/>
  <c r="J88" i="1"/>
  <c r="N88" i="1"/>
  <c r="R88" i="1"/>
  <c r="L85" i="1"/>
  <c r="K85" i="1"/>
  <c r="J84" i="1"/>
  <c r="J83" i="1"/>
  <c r="R127" i="1" l="1"/>
  <c r="J127" i="1"/>
  <c r="J120" i="1"/>
  <c r="N101" i="1"/>
  <c r="M128" i="1"/>
  <c r="M170" i="1" s="1"/>
  <c r="R92" i="1"/>
  <c r="J109" i="1"/>
  <c r="J115" i="1"/>
  <c r="N120" i="1"/>
  <c r="L128" i="1"/>
  <c r="L170" i="1" s="1"/>
  <c r="T128" i="1"/>
  <c r="T170" i="1" s="1"/>
  <c r="O128" i="1"/>
  <c r="O170" i="1" s="1"/>
  <c r="S128" i="1"/>
  <c r="S170" i="1" s="1"/>
  <c r="K128" i="1"/>
  <c r="K170" i="1" s="1"/>
  <c r="J85" i="1"/>
  <c r="N115" i="1"/>
  <c r="R115" i="1"/>
  <c r="R120" i="1"/>
  <c r="P128" i="1"/>
  <c r="P170" i="1" s="1"/>
  <c r="N127" i="1"/>
  <c r="N92" i="1"/>
  <c r="J101" i="1"/>
  <c r="R101" i="1"/>
  <c r="J92" i="1"/>
  <c r="N128" i="1" l="1"/>
  <c r="N170" i="1" s="1"/>
  <c r="R128" i="1"/>
  <c r="R170" i="1" s="1"/>
  <c r="J128" i="1"/>
  <c r="J170" i="1" s="1"/>
  <c r="O43" i="1" l="1"/>
  <c r="O80" i="1"/>
  <c r="O165" i="1"/>
  <c r="O81" i="1" l="1"/>
  <c r="O168" i="1" s="1"/>
  <c r="O171" i="1" s="1"/>
  <c r="K43" i="1"/>
  <c r="N163" i="1"/>
  <c r="R164" i="1"/>
  <c r="J61" i="1" l="1"/>
  <c r="R59" i="1"/>
  <c r="N59" i="1"/>
  <c r="J59" i="1"/>
  <c r="J51" i="1"/>
  <c r="L80" i="1" l="1"/>
  <c r="R35" i="1"/>
  <c r="R33" i="1"/>
  <c r="R40" i="1" l="1"/>
  <c r="R39" i="1"/>
  <c r="R26" i="1" l="1"/>
  <c r="R23" i="1"/>
  <c r="R21" i="1"/>
  <c r="R20" i="1"/>
  <c r="R18" i="1"/>
  <c r="R17" i="1"/>
  <c r="R15" i="1"/>
  <c r="N15" i="1"/>
  <c r="R12" i="1"/>
  <c r="U165" i="1"/>
  <c r="T165" i="1"/>
  <c r="S165" i="1"/>
  <c r="Q165" i="1"/>
  <c r="P165" i="1"/>
  <c r="M165" i="1"/>
  <c r="L165" i="1"/>
  <c r="K165" i="1"/>
  <c r="U43" i="1"/>
  <c r="T43" i="1"/>
  <c r="S43" i="1"/>
  <c r="Q43" i="1"/>
  <c r="P43" i="1"/>
  <c r="U76" i="1"/>
  <c r="M76" i="1"/>
  <c r="L76" i="1"/>
  <c r="K76" i="1"/>
  <c r="R165" i="1"/>
  <c r="J162" i="1"/>
  <c r="N165" i="1"/>
  <c r="J161" i="1"/>
  <c r="J160" i="1"/>
  <c r="K80" i="1"/>
  <c r="J79" i="1"/>
  <c r="R78" i="1"/>
  <c r="N78" i="1"/>
  <c r="J78" i="1"/>
  <c r="R74" i="1"/>
  <c r="N74" i="1"/>
  <c r="J74" i="1"/>
  <c r="R73" i="1"/>
  <c r="N73" i="1"/>
  <c r="J73" i="1"/>
  <c r="R72" i="1"/>
  <c r="N72" i="1"/>
  <c r="J72" i="1"/>
  <c r="R71" i="1"/>
  <c r="N71" i="1"/>
  <c r="J71" i="1"/>
  <c r="R70" i="1"/>
  <c r="N70" i="1"/>
  <c r="J70" i="1"/>
  <c r="R69" i="1"/>
  <c r="N69" i="1"/>
  <c r="J69" i="1"/>
  <c r="R68" i="1"/>
  <c r="N68" i="1"/>
  <c r="J68" i="1"/>
  <c r="R67" i="1"/>
  <c r="N67" i="1"/>
  <c r="J67" i="1"/>
  <c r="R66" i="1"/>
  <c r="N66" i="1"/>
  <c r="J66" i="1"/>
  <c r="R65" i="1"/>
  <c r="N65" i="1"/>
  <c r="J65" i="1"/>
  <c r="R64" i="1"/>
  <c r="N64" i="1"/>
  <c r="J64" i="1"/>
  <c r="R63" i="1"/>
  <c r="N63" i="1"/>
  <c r="J63" i="1"/>
  <c r="R62" i="1"/>
  <c r="N62" i="1"/>
  <c r="R61" i="1"/>
  <c r="N61" i="1"/>
  <c r="R60" i="1"/>
  <c r="N60" i="1"/>
  <c r="J60" i="1"/>
  <c r="R58" i="1"/>
  <c r="N58" i="1"/>
  <c r="J58" i="1"/>
  <c r="R55" i="1"/>
  <c r="R57" i="1"/>
  <c r="N57" i="1"/>
  <c r="J57" i="1"/>
  <c r="R56" i="1"/>
  <c r="N56" i="1"/>
  <c r="J56" i="1"/>
  <c r="R53" i="1"/>
  <c r="N53" i="1"/>
  <c r="J53" i="1"/>
  <c r="R52" i="1"/>
  <c r="N52" i="1"/>
  <c r="J52" i="1"/>
  <c r="N51" i="1"/>
  <c r="R50" i="1"/>
  <c r="N50" i="1"/>
  <c r="J50" i="1"/>
  <c r="R49" i="1"/>
  <c r="N49" i="1"/>
  <c r="J49" i="1"/>
  <c r="R48" i="1"/>
  <c r="N48" i="1"/>
  <c r="J48" i="1"/>
  <c r="R47" i="1"/>
  <c r="N47" i="1"/>
  <c r="J47" i="1"/>
  <c r="R46" i="1"/>
  <c r="N46" i="1"/>
  <c r="J46" i="1"/>
  <c r="R45" i="1"/>
  <c r="N45" i="1"/>
  <c r="J45" i="1"/>
  <c r="J42" i="1"/>
  <c r="J41" i="1"/>
  <c r="J40" i="1"/>
  <c r="J39" i="1"/>
  <c r="N38" i="1"/>
  <c r="J38" i="1"/>
  <c r="R37" i="1"/>
  <c r="N37" i="1"/>
  <c r="J37" i="1"/>
  <c r="N36" i="1"/>
  <c r="J36" i="1"/>
  <c r="J33" i="1"/>
  <c r="J35" i="1"/>
  <c r="N34" i="1"/>
  <c r="J34" i="1"/>
  <c r="N33" i="1"/>
  <c r="N32" i="1"/>
  <c r="J32" i="1"/>
  <c r="J31" i="1"/>
  <c r="J30" i="1"/>
  <c r="R29" i="1"/>
  <c r="N29" i="1"/>
  <c r="J29" i="1"/>
  <c r="R28" i="1"/>
  <c r="N28" i="1"/>
  <c r="J23" i="1"/>
  <c r="J28" i="1"/>
  <c r="J27" i="1"/>
  <c r="N26" i="1"/>
  <c r="J26" i="1"/>
  <c r="N25" i="1"/>
  <c r="J25" i="1"/>
  <c r="J24" i="1"/>
  <c r="N22" i="1"/>
  <c r="J22" i="1"/>
  <c r="J21" i="1"/>
  <c r="J20" i="1"/>
  <c r="J19" i="1"/>
  <c r="J17" i="1"/>
  <c r="N16" i="1"/>
  <c r="J16" i="1"/>
  <c r="J15" i="1"/>
  <c r="N14" i="1"/>
  <c r="J14" i="1"/>
  <c r="N13" i="1"/>
  <c r="J12" i="1"/>
  <c r="J11" i="1"/>
  <c r="J10" i="1"/>
  <c r="N76" i="1" l="1"/>
  <c r="J165" i="1"/>
  <c r="J80" i="1"/>
  <c r="J76" i="1"/>
  <c r="R54" i="1"/>
  <c r="R76" i="1" s="1"/>
  <c r="L43" i="1" l="1"/>
  <c r="L81" i="1" s="1"/>
  <c r="L168" i="1" s="1"/>
  <c r="L171" i="1" s="1"/>
  <c r="K81" i="1"/>
  <c r="K168" i="1" s="1"/>
  <c r="K171" i="1" s="1"/>
  <c r="M13" i="1" l="1"/>
  <c r="M43" i="1" l="1"/>
  <c r="J13" i="1"/>
  <c r="J43" i="1" s="1"/>
  <c r="U80" i="1"/>
  <c r="U81" i="1" s="1"/>
  <c r="T80" i="1"/>
  <c r="T81" i="1" s="1"/>
  <c r="S80" i="1"/>
  <c r="S81" i="1" s="1"/>
  <c r="S168" i="1" s="1"/>
  <c r="S171" i="1" s="1"/>
  <c r="R80" i="1"/>
  <c r="Q80" i="1"/>
  <c r="Q81" i="1" s="1"/>
  <c r="Q168" i="1" s="1"/>
  <c r="Q171" i="1" s="1"/>
  <c r="P80" i="1"/>
  <c r="P81" i="1" s="1"/>
  <c r="P168" i="1" s="1"/>
  <c r="P171" i="1" s="1"/>
  <c r="N171" i="1" s="1"/>
  <c r="N80" i="1"/>
  <c r="M80" i="1"/>
  <c r="H31" i="1"/>
  <c r="G31" i="1"/>
  <c r="N23" i="1"/>
  <c r="R43" i="1"/>
  <c r="T168" i="1" l="1"/>
  <c r="T171" i="1" s="1"/>
  <c r="U168" i="1"/>
  <c r="U171" i="1" s="1"/>
  <c r="R81" i="1"/>
  <c r="R168" i="1" s="1"/>
  <c r="M81" i="1"/>
  <c r="M168" i="1" s="1"/>
  <c r="M171" i="1" s="1"/>
  <c r="J171" i="1" s="1"/>
  <c r="N43" i="1"/>
  <c r="J81" i="1"/>
  <c r="J168" i="1" s="1"/>
  <c r="R171" i="1" l="1"/>
  <c r="N81" i="1"/>
  <c r="N168" i="1" s="1"/>
</calcChain>
</file>

<file path=xl/sharedStrings.xml><?xml version="1.0" encoding="utf-8"?>
<sst xmlns="http://schemas.openxmlformats.org/spreadsheetml/2006/main" count="719" uniqueCount="547">
  <si>
    <t>Eil. Nr.</t>
  </si>
  <si>
    <t>Kultūros paveldo objekto pavadinimas, adresas</t>
  </si>
  <si>
    <t>Unikalus kodas Kultūros vertybių registre, statusas</t>
  </si>
  <si>
    <t>Kultūros paveldo objekto valdytojas</t>
  </si>
  <si>
    <t>Tvarkybos darbai</t>
  </si>
  <si>
    <t>2022 m. (tūkst. Eur)</t>
  </si>
  <si>
    <t>2023 m. (tūkst. Eur)</t>
  </si>
  <si>
    <t>Objekto tvarkybos pradžios metai</t>
  </si>
  <si>
    <t>Numatoma tvarkybos darbų pabaiga</t>
  </si>
  <si>
    <t>Valstybės biudžeto</t>
  </si>
  <si>
    <t>Iš viso</t>
  </si>
  <si>
    <t>Valdytojo</t>
  </si>
  <si>
    <t>Kitų finansavimo šaltinių</t>
  </si>
  <si>
    <t xml:space="preserve">Valstybės biudžeto </t>
  </si>
  <si>
    <t xml:space="preserve">Kitų finansavimo šaltinių </t>
  </si>
  <si>
    <t>Benediktinių vienuolyno komplekso (823) šventoriaus tvora su vartais, Kauno m. sav., Kauno m., Benediktinių g.</t>
  </si>
  <si>
    <t>22364
Valstybės saugomas</t>
  </si>
  <si>
    <t>Kauno seserų benediktinių vienuolynas</t>
  </si>
  <si>
    <t>Tvoros tvarkybos (restauravimo) darbai, I etapo 2 dalis</t>
  </si>
  <si>
    <r>
      <t>Čekiškės sinagogos pastatas, Kauno r. sav., Čekiškės sen., Čekiškės mstl.</t>
    </r>
    <r>
      <rPr>
        <i/>
        <sz val="11"/>
        <rFont val="Times New Roman"/>
        <family val="1"/>
        <charset val="186"/>
      </rPr>
      <t/>
    </r>
  </si>
  <si>
    <t>33462
Valstybės saugomas</t>
  </si>
  <si>
    <t>Kauno žydų religinė bendruomenė</t>
  </si>
  <si>
    <t>Tvarkybos (remonto, restauravimo, konservavimo) darbų projekto keitimas ir darbai</t>
  </si>
  <si>
    <t>Tvarkybos (remonto, restauravimo, konservavimo) darbai</t>
  </si>
  <si>
    <t>Švėkšnos sinagoga, Šilutės r. sav., Švėkšnos sen., Švėkšnos mstl., Liepų a. 12</t>
  </si>
  <si>
    <t>30620
Valstybės saugomas</t>
  </si>
  <si>
    <t>Šilutės r. savivaldybės administracija</t>
  </si>
  <si>
    <t>Palėvenės dominikonų vienuolyno statinių ansamblio (1488) dominikonų vienuolynas, Kupiškio r. sav., Noriūnų k., Palėvenės mstl.</t>
  </si>
  <si>
    <t>23622
Paminklas</t>
  </si>
  <si>
    <t>Kupiškio r. savivaldybės administracija</t>
  </si>
  <si>
    <t>Tvarkybos (remonto, konservavimo, restauravimo ir avarijos grėsmės pašalinimo) darbai</t>
  </si>
  <si>
    <t>Tvarkybos (remonto, konservavimo, restauravimo ir avarijos grėsmės pašalinimo) darbai)</t>
  </si>
  <si>
    <t>Tvarkybos (remonto, restauravimo ir avarijos grėsmės pašalinimo) darbai</t>
  </si>
  <si>
    <t>Lietuvos žydų (litvakų) bendruomenė</t>
  </si>
  <si>
    <t>Švenčionių Švč. Trejybės cerkvė, Vilniaus g. 20, Švenčionys</t>
  </si>
  <si>
    <t>31430
Valstybės saugomas</t>
  </si>
  <si>
    <t>Švenčionių stačiatikių Švč. Trejybės parapija</t>
  </si>
  <si>
    <t>Tvarkybos (remonto, restauravimo) darbai</t>
  </si>
  <si>
    <t>Vilniaus sinagoga, Gėlių g. 6, Vilnius</t>
  </si>
  <si>
    <t>27998
Valstybės saugomas</t>
  </si>
  <si>
    <t>Vilniaus evangelikų reformatų bažnyčios ir kitų statinių komplekso (33863) evangelikų reformatų bažnyčia, Vilniaus m. sav., Vilniaus m., Pylimo g. 18</t>
  </si>
  <si>
    <t xml:space="preserve">1068
Valstybės saugomas
</t>
  </si>
  <si>
    <t>Lietuvos evangelikų reformatų bažnyčia - Sinodas</t>
  </si>
  <si>
    <t>Vilniaus Šventųjų Pranciškaus Asyžiečio, Bernardino Sieniečio bei Šv. Onos bažnyčių ir bernardinų vienuolyno statinių ansamblio šventoriaus tvora su vartais (24701) ir Kristaus laiptų koplyčios (17310) pietvakarių fasado siena, Vilniaus m. sav., Vilnius, Maironio g.</t>
  </si>
  <si>
    <t>24701
Paminklas
17310
Valstybės saugomas</t>
  </si>
  <si>
    <t>Šv. Pranciškaus ir Šv. Bernardino vienuolynas</t>
  </si>
  <si>
    <t>Tvarkybos (remonto, restauravimo, avarijos grėsmės pašalinimo) darbai</t>
  </si>
  <si>
    <r>
      <t>Daniliškių Švč. Trejybės sentikių cerkvė, Trakų r. sav., Trakų sen., Daniliškių k.</t>
    </r>
    <r>
      <rPr>
        <i/>
        <sz val="11"/>
        <rFont val="Times New Roman"/>
        <family val="1"/>
        <charset val="186"/>
      </rPr>
      <t/>
    </r>
  </si>
  <si>
    <t>39585
Valstybės saugomas</t>
  </si>
  <si>
    <t>Daniliškių sentikių religinė bendruomenė</t>
  </si>
  <si>
    <t>Tvarkybos (remonto, avarijos grėsmės pašalinimo – apsaugos techninių priemonių įrengimo) darbai</t>
  </si>
  <si>
    <t>Rokiškio r. savivaldybės administracija</t>
  </si>
  <si>
    <t>Linkuvos karmelitų vienuolyno ansamblio vienuolyno namas, Pakruojo rajono sav., Linkuvos sen., Linkuvos m., Varpo g. 13</t>
  </si>
  <si>
    <t>23686
Valstybės saugomas</t>
  </si>
  <si>
    <t>Pakruojo r. savivaldybės administracija</t>
  </si>
  <si>
    <t>Tvarkybos (remonto, restauravimo ir konservavimo) darbai</t>
  </si>
  <si>
    <t>Vilniaus jėzuitų vienuolyno pastatų ansamblio Šv. Kazimiero bažnyčia, Vilniaus miesto sav., Vilniaus m., Didžioji g. 34</t>
  </si>
  <si>
    <t>27304
Valstybės saugomas</t>
  </si>
  <si>
    <t>Lietuvos jėzuitų provincija</t>
  </si>
  <si>
    <t>Avarijos grėsmės pašalinimo (apsaugos techninių priemonių įrengimo) darbai</t>
  </si>
  <si>
    <t>Vilniaus kenesa, Vilniaus miesto sav., Vilniaus m., Liubarto g. 6C</t>
  </si>
  <si>
    <t>15999
Valstybės saugomas</t>
  </si>
  <si>
    <t>Karaimų religinė bendruomenė</t>
  </si>
  <si>
    <t>Tvarkybos (remonto, restauravimo ir avarijos grėsmės pašalinimo - apsaugos techninių priemonių įrengimo) darbai</t>
  </si>
  <si>
    <t>Čiobiškio dvaro sodybos oficina, Širvintų rajono sav., Čiobiškio sen. Čiobiškio k., Vilties g. 1</t>
  </si>
  <si>
    <t>26245
Valstybės saugomas</t>
  </si>
  <si>
    <t>UAB Graičiūno aukštoji vadybos mokykla</t>
  </si>
  <si>
    <t>Tvarkybos (konservavimo, restauravimo, remonto, avarijos grėsmės pašalinimo) darbai</t>
  </si>
  <si>
    <t>Marijampolės savivaldybės administracija</t>
  </si>
  <si>
    <t>Ohel Jaakov choralinė sinagoga, E. Ožeškienės g. 13, Kaunas</t>
  </si>
  <si>
    <t>36692
Valstybės saugomas</t>
  </si>
  <si>
    <t>Pamatų tvarkybos (restauravimo, remonto) darbai</t>
  </si>
  <si>
    <t>Pamatų tvarkybos (restauravimo, remonto) darbai pagal projekto "A" laidą</t>
  </si>
  <si>
    <t>1690
Valstybės saugomas</t>
  </si>
  <si>
    <t>Trakų bažnyčios parapija</t>
  </si>
  <si>
    <t>Tvarkybos (remonto, konservavimo, restauravimo) darbai</t>
  </si>
  <si>
    <t>10959
Valstybės saugomas</t>
  </si>
  <si>
    <t>Kėdainių r. savivaldybės administracija</t>
  </si>
  <si>
    <t>Tyrimai ir tvarkybos (remonto, restauravimo, avarijos grėsmės pašalinimo - apsaugos techninių priemonių įrengimo) darbų projekto parengimas</t>
  </si>
  <si>
    <t>Tyrimai ir tvarkybos (remonto, restauravimo, avarijos grėsmės pašalinimo - apsaugos techninių priemonių įrengimo) darbų projekto parengimas ir darbai</t>
  </si>
  <si>
    <t>31163
Valstybės saugomas</t>
  </si>
  <si>
    <t>Magazinas, Mažeikių rajono sav., Sedos sen., Sedos m., Vytauto g. 46</t>
  </si>
  <si>
    <t>15985
Valstybės saugomas</t>
  </si>
  <si>
    <t>Mažeikių r. Sedos kultūros centras</t>
  </si>
  <si>
    <t>Vilniaus bazilijonų vienuolyno statinių ansamblio Švč. Trejybės bažnyčia, Vilniaus miesto sav., Vilniaus m., Aušros Vartų g. 7B</t>
  </si>
  <si>
    <t>27316
Valstybės saugomas</t>
  </si>
  <si>
    <t>Šv. Juozapato bazilijonų Vilniaus vienuolynas</t>
  </si>
  <si>
    <t>Salės interjero (pietinės sienos) tyrimai ir tvarkybos (remonto, restauravimo, konservavimo) darbų projekto parengimas</t>
  </si>
  <si>
    <t>Vilniaus bazilijonų vienuolyno statinių ansamblio varpinė, Vilniaus miesto sav., Vilniaus m., Aušros Vartų g. 7B</t>
  </si>
  <si>
    <t>27317
valstybės saugomas</t>
  </si>
  <si>
    <t>Tyrimai ir tvarkybos (remonto, konservavimo, restauravimo ir avarijos   grėsmės pašalinimo – ATP įrengimo) darbų projekto parengimas</t>
  </si>
  <si>
    <t>Skuodo evangelikų liuteronų bažnyčia, Skuodo rajono sav., Skuodo miesto sen., Skuodo m., Vytauto g. 1</t>
  </si>
  <si>
    <t>1596
Valstybės saugomas</t>
  </si>
  <si>
    <t>Skuodo r. savivaldybės administracija</t>
  </si>
  <si>
    <t>Tyrimai ir tvarkybos (remonto, avarijos grėsmės pašalinimo - apsaugos techninių priemonių įrengimo) darbų projekto parengimas</t>
  </si>
  <si>
    <t>Žeimelio evangelikų liuteronų bažnyčia, Pakruojo rajono sav., Žeimelio sen., Žeimelio mstl., Vytauto Didžiojo g. 4A</t>
  </si>
  <si>
    <t>16039
Valstybės saugomas</t>
  </si>
  <si>
    <t>Žeimelio evangelikų liuteronų parapija</t>
  </si>
  <si>
    <t>Stogo tyrimai ir tvarkybos darbų projekto parengimas</t>
  </si>
  <si>
    <t>Adomynės dvaro sodybos rūmai, Kupiškio r.</t>
  </si>
  <si>
    <t>1496
Valstybės saugomas</t>
  </si>
  <si>
    <t>Kupiškio rajono savivaldybės administracija</t>
  </si>
  <si>
    <t>25775
Paminklas</t>
  </si>
  <si>
    <t>VšĮ Kauno kolegija</t>
  </si>
  <si>
    <t>Kauno Šv. Mikalojaus bažnyčios ir benediktinių vienuolyno statinių komplekso klebonija, Benediktinių g. 6, Kaunas</t>
  </si>
  <si>
    <t>22363
Valstybės saugomas</t>
  </si>
  <si>
    <t>Stogo ir fasadų tvarkybos (restauravimo) darbai</t>
  </si>
  <si>
    <t>Kretingos dvaro sodybos rūmai , Vilniaus g. 20, Kretinga</t>
  </si>
  <si>
    <t>1430
Valstybės saugomas</t>
  </si>
  <si>
    <t>Kretingos rajono savivaldybės Kretingos muziejus</t>
  </si>
  <si>
    <t>Centrinio žiemos sodo - oranžerijos tvarkybos (remonto) darbai</t>
  </si>
  <si>
    <t>VšĮ Europos parkas</t>
  </si>
  <si>
    <t>Gelgaudiškio dvaro sodybos rūmai, Šakių r., Šakių r.</t>
  </si>
  <si>
    <t>586
Paminklas</t>
  </si>
  <si>
    <t>Šakių r. savivaldybės administracija</t>
  </si>
  <si>
    <t>113 ir 114 patalpų tvarkybos (remonto, restauravimo) darbai</t>
  </si>
  <si>
    <t>Siesikų dvaro sodybos rūmai, Daugailių k., Ukmergės r.</t>
  </si>
  <si>
    <t>1025
Paminklas</t>
  </si>
  <si>
    <t>Ukmergės r. savivaldybės administracija</t>
  </si>
  <si>
    <t>II a. tvarkybos (konservavimo, restauravimo, remonto) darbai</t>
  </si>
  <si>
    <t>Lietuvos Respublikos Ministrų kabineto pastatas, K. Donelaičio g. 58, Kaunas</t>
  </si>
  <si>
    <t>16580
Paminklas</t>
  </si>
  <si>
    <t>Vytauto Didžiojo universitetas</t>
  </si>
  <si>
    <t>Tvarkybos (konservavimo, restauravimo, remonto) darbai</t>
  </si>
  <si>
    <t>Kauno tvirtovės vadavietės pastatų komplekso tvirtovės komendanto rūmai, Gedimino g. 25, Kaunas</t>
  </si>
  <si>
    <t>27046
Valstybės saugomas</t>
  </si>
  <si>
    <t>Lietuvos kariuomenės Karinės oro pajėgos</t>
  </si>
  <si>
    <t>121,122 patalpų tvarkybos (konservavimo, restauravimo, remonto) darbai</t>
  </si>
  <si>
    <t xml:space="preserve">Baisogalos dvaro sodybos ledainė, Radviliškio r. </t>
  </si>
  <si>
    <t>23334
Paminklas</t>
  </si>
  <si>
    <t>LSMU Gyvulininkystės institutas</t>
  </si>
  <si>
    <t>Klaipėdos senamiestis; 
Klaipėdos senojo miesto vieta su priemiesčiais; 
Senojo miesto vieta</t>
  </si>
  <si>
    <t>16075
Valstybės saugomas
27077
Valstybės saugomas
27078
Valstybės saugomas</t>
  </si>
  <si>
    <t>Klaipėdos m. evangelikų liuteronų parapija</t>
  </si>
  <si>
    <t>Buv. Šv. Jono bažnyčios vietos archeologiniai ir architektūros konstrukcijų tyrimai</t>
  </si>
  <si>
    <t>25777
Paminklas</t>
  </si>
  <si>
    <t>Tyrimai, tvarkybos (konservavimo, restauravimo, remonto) darbų projekto parengimas</t>
  </si>
  <si>
    <t>Pastatų komplekso namas, Vytauto g. 23, Biržai</t>
  </si>
  <si>
    <t>10484
Valstybės saugomas</t>
  </si>
  <si>
    <t>Biržų r. savivaldybės administracija</t>
  </si>
  <si>
    <t>Tyrimai ir tvarkybos darbų projekto parengimas</t>
  </si>
  <si>
    <t>Baltadvario įtvirtintos dvaro sodybos fragmentų Šiaurės vartų pastato fragmentai, Molėtų r.</t>
  </si>
  <si>
    <t>37598
Valstybės saugomas</t>
  </si>
  <si>
    <t>Molėtų rajono savivaldybės administracija</t>
  </si>
  <si>
    <t>Vandens malūnas, Katyčių mstl., Šilutės r.</t>
  </si>
  <si>
    <t>4834
Valstybės saugomas</t>
  </si>
  <si>
    <t>Vaidas Arnašius</t>
  </si>
  <si>
    <t>Taikomieji tyrimai</t>
  </si>
  <si>
    <t>Pastatų komplekso šeštas namas, V. Putvinskio g. 70, Kaunas</t>
  </si>
  <si>
    <t>Mykolo Romerio universitetas</t>
  </si>
  <si>
    <t xml:space="preserve">
 I. TVARKYBOS DARBŲ, APSAUGOS TECHNINIŲ PRIEMONIŲ ĮRENGIMO SAUGOMUOSE KULTŪROS PAVELDO OBJEKTUOSE SĄRAŠAS
</t>
  </si>
  <si>
    <t>IV. TAIKOMIEJI MOKSLINIAI TYRIMAI, AVARIJOS GRĖSMĖS PAŠALINIMO, APSAUGOS TECHNINIŲ PRIEMONIŲ ĮRENGIMO IR KITI NEATIDĖLIOTINI DARBAI  REGISTRINIUOSE KULTŪROS PAVELDO OBJEKTUOSE</t>
  </si>
  <si>
    <t>V. PROGRAMOS REZERVO LĖŠOS</t>
  </si>
  <si>
    <t>Kauno meno mokyklos statinių ir Kauno tvirtovės 9-tosios baterijos liekanų komplekso sarginė, A. Mackevičiaus g., Kaunas</t>
  </si>
  <si>
    <t>Avarijos grėsmės pašalinimo darbai</t>
  </si>
  <si>
    <t>Paberžės dvaro sodybos ir Švč. Mergelės Marijos Apsilankymo bažnyčios statinių komplekso klebonija, Kėdainių rajono sav., Gudžiūnų sen., Paberžės k.</t>
  </si>
  <si>
    <t>Paberžės dvaro sodybos ir Švč. Mergelės Marijos Apsilankymo bažnyčios statinių komplekso svirnas, Kėdainių rajono sav., Gudžiūnų sen., Paberžės k.</t>
  </si>
  <si>
    <t>Atliktiems darbams panaudota lėšų 
(tūkst. Eur)
 iki 2022 m.</t>
  </si>
  <si>
    <t>2024 m. (tūkst. Eur)</t>
  </si>
  <si>
    <t xml:space="preserve">Tyrimai ir tvarkybos (remonto, restauravimo, avarijos grėsmės pašalinimo - apsaugos techninių priemonių įrengimo) darbų projekto parengimas </t>
  </si>
  <si>
    <t xml:space="preserve">Stogo tyrimai ir tvarkybos darbų projekto parengimas </t>
  </si>
  <si>
    <t>3. AVARIJOS GRĖSMĖS PAŠALINIMO DARBAI (2 objektai)</t>
  </si>
  <si>
    <t>1. TĘSTINIAI TVARKYBOS DARBAI (33 objektai)</t>
  </si>
  <si>
    <t>26846
Paminklas</t>
  </si>
  <si>
    <t>Vilniaus universitetas</t>
  </si>
  <si>
    <t>Aulos stogų tvarkybos (remonto, restauravimo, avarijos grėsmės pašalinimo) darbai</t>
  </si>
  <si>
    <t>Liubavo dvaro sodybos kluonas, Vilniaus r. sav., Riešės sen., Liubavo k.</t>
  </si>
  <si>
    <t>33093
Valstybės saugomas</t>
  </si>
  <si>
    <t>Tvarkybos (avarijos grėsmės pašalinimo) darbai</t>
  </si>
  <si>
    <t>Paežerių dvaro sodybos kiaulidė, Vilkaviškio r. sav., Šeimenos sen., Paežerių k.</t>
  </si>
  <si>
    <t>25714
Paminklas</t>
  </si>
  <si>
    <t>Vilkaviškio r. Suvalkijos (Sūduvos) kultūros centras-muziejus</t>
  </si>
  <si>
    <t>Vilniaus augustinų vienuolyno statinių ansamblio Švč. Mergelės Marijos Ramintojos bažnyčia 
Vilniaus miesto sav., Vilniaus m., Savičiaus g. 15</t>
  </si>
  <si>
    <t>1093
Valstybės saugomas</t>
  </si>
  <si>
    <t>Turto valdymo ir ūkio departamentas prie LR VRM</t>
  </si>
  <si>
    <t>Vilniaus bazilijonų vienuolyno statinių ansamblio Švč. Trejybės bažnyčia 
Vilniaus miesto sav., Vilniaus m., Aušros Vartų g. 7B</t>
  </si>
  <si>
    <t>Vilniaus bazilijonų vienuolynas</t>
  </si>
  <si>
    <t>Aukštosios Fredos dvaro sodybos rūmai, Kauno miesto sav., Kauno m., Ž. E. Žilibero g. 6</t>
  </si>
  <si>
    <t>25745
Paminklas</t>
  </si>
  <si>
    <t>Kauno meno mokyklos statinių ir Kauno tvirtovės 9-tosios baterijos liekanų komplesko Laikinosios M.K.Čiurlionio dailės galerija, Kauno miesto sav., Kauno m., A. Mackevičiaus g. 27</t>
  </si>
  <si>
    <t>Vila, Pagėgių sav., Lumpėnų sen., Krakeniškių k.</t>
  </si>
  <si>
    <t>18
Valstybės saugomas</t>
  </si>
  <si>
    <t>UAB ,,Minimelts LT“</t>
  </si>
  <si>
    <t>Tvarkybos (restauravimo, remonto, avarijos grėsmės pašalinimo - apsaugos techninių priemonių įrengimo) darbai</t>
  </si>
  <si>
    <t>1148
Valstybės saugomas</t>
  </si>
  <si>
    <t>Kauno technologijos universiteto Vaižganto progimnazija</t>
  </si>
  <si>
    <t>Tvoros tvarkybos (remonto, restauravimo) darbai</t>
  </si>
  <si>
    <t>Miesto salės rūmai, Vilniaus miesto sav., Vilniaus m., Aušros Vartų g. 5 / Vilniaus miesto sav., Pasažo skg. 2</t>
  </si>
  <si>
    <t>10361
Paminklas</t>
  </si>
  <si>
    <t>Koncertinė įstaiga Lietuvos nacionalinė filharmonija</t>
  </si>
  <si>
    <t xml:space="preserve">15809
Valstybės saugomas
</t>
  </si>
  <si>
    <t>Kuršių nerijos nacionalinio parko direkcija</t>
  </si>
  <si>
    <t>Tvarkybos (restauravimo, remonto) darbai</t>
  </si>
  <si>
    <t>Išorės laiptų tvarkybos (remonto, restauravimo) darbai</t>
  </si>
  <si>
    <t>1529
Valstybės saugomas</t>
  </si>
  <si>
    <t>VšĮ Būk geresnis</t>
  </si>
  <si>
    <t>Tvarkybos (restauravimo, remonto, avarijos grėsmės pašalinimo) darbai</t>
  </si>
  <si>
    <t>Fasadų ir langų tvarkybos (restauravimo) darbai</t>
  </si>
  <si>
    <t>37981
Valstybės saugomas</t>
  </si>
  <si>
    <t>Karaliaus Vilhelmo kanalo statinių komplekso Jokšų tiltas, Klaipėdos rajono sav., Priekulės sen., Jokšų k.</t>
  </si>
  <si>
    <t>25967
Valstybės saugomas</t>
  </si>
  <si>
    <t>Klaipėdos rajono savivaldybės administracija</t>
  </si>
  <si>
    <t>Kauno aukštesniosios technikos mokyklos pastatas, Kauno miesto sav., Kauno m., Tvirtovės al. 35</t>
  </si>
  <si>
    <t>33716
Valstybės saugomas</t>
  </si>
  <si>
    <t>Kauno technikos kolegija</t>
  </si>
  <si>
    <t>Fasadų tvarkybos (remonto, restauravimo) darbai</t>
  </si>
  <si>
    <t>39081
Valstybės saugomas</t>
  </si>
  <si>
    <t>Pagėgių savivaldybės administracija</t>
  </si>
  <si>
    <t>Rokiškio dvaro sodybos alaus darykla 
Rokiškio rajono sav., Rokiškio miesto sen., Rokiškio m., Tyzenhauzų g. 1</t>
  </si>
  <si>
    <t>Tvarkybos (avarijos grėsmės pašalinimo, restauravimo, remonto) darbai</t>
  </si>
  <si>
    <t>Avarijos grėsmės pašalinimo - apsaugos techninių priemonių įrengimo ir neatidėliotini saugojimo darbai</t>
  </si>
  <si>
    <t>Marijampolės sinagoga, Marijampolės sav., Marijampolės m., P. Butlerienės g. 5</t>
  </si>
  <si>
    <t>12974
Valstybės saugomas</t>
  </si>
  <si>
    <t>Zyplių dvaro sodybos pirmas svirnas, Šakių rajono sav., Lukšių sen., Tubelių k.</t>
  </si>
  <si>
    <t>24743
Valstybės saugomas</t>
  </si>
  <si>
    <t>Stogo ir fasado tvarkybos (remonto, restauravimo) darbų projekto parengimas</t>
  </si>
  <si>
    <t>Merkinės dvaro sodybos, vad. Pavlovo respublika, fragmentų rūmų liekanos, Šalčininkų rajono sav., Turgelių sen., Merkinės k.</t>
  </si>
  <si>
    <t>35937
Valstybės saugomas</t>
  </si>
  <si>
    <t>Šalčininkų r. savivaldybės administracija</t>
  </si>
  <si>
    <t xml:space="preserve">Naravų piliakalnis, Prienų rajono sav., Prienų sen., Naravų k. </t>
  </si>
  <si>
    <t>13019
Valstybės saugomas</t>
  </si>
  <si>
    <t>Prienų r. savivaldybės administracija</t>
  </si>
  <si>
    <t>Archeologiniai tyrimai, tvarkybos/ pritaikymo darbai</t>
  </si>
  <si>
    <t>Vyskupo Motiejaus Valančiaus namas, S. Daukanto g. 10 A, Varniai, Varnių sen., Telšių r.</t>
  </si>
  <si>
    <t>10570
Valstybės saugomas</t>
  </si>
  <si>
    <t>Telšių r. savivaldybės administracija</t>
  </si>
  <si>
    <t>Vidaus patalpų tvarkybos (remonto) darbai</t>
  </si>
  <si>
    <t>Rainių žudynių vietos ir koplyčios komplekso Kančios koplyčia, Telšių rajono sav., Viešvėnų sen., Rainių k., Telšių g. 1</t>
  </si>
  <si>
    <t>21881
Paminklas</t>
  </si>
  <si>
    <t>25425
Paminklas</t>
  </si>
  <si>
    <t>Merkinės dvaro sodybos, vad. Pavlovo respublika, fragmentų oficinos liekanos, 
Šalčininkų rajono sav., Turgelių sen., Merkinės k.</t>
  </si>
  <si>
    <t>35938
Valstybės saugomas</t>
  </si>
  <si>
    <t>Poeto Maironio tėviškės sodybos namas ir svirnas, Raseinių rajono sav., Pagojukų sen., Bernotų k.</t>
  </si>
  <si>
    <t>31758
31759
Valstybės saugomas</t>
  </si>
  <si>
    <t>Raseinių r. savivaldybės administracija</t>
  </si>
  <si>
    <t>Tvarkybos (remonto, avarijos grėsmės pašalinimo - žaibosaugos įrengimo) darbai</t>
  </si>
  <si>
    <t>Panemunės pilis, vad. Gelgaudų, Vytėnų, Jurbarko rajono sav., Skirsnemunės sen., Pilies I k.</t>
  </si>
  <si>
    <t>968
Valstybės saugomas</t>
  </si>
  <si>
    <t>Vilniaus dailės akademija</t>
  </si>
  <si>
    <t>Rytų korpuso tvarkybos (remonto, restauravimo, konservavimo) darbai</t>
  </si>
  <si>
    <t>Kauno Ąžuolyno objektų komplekso Operos solistės Adelės Galaunienės ir menotyrininko Pauliaus Galaunės namas 
Kauno miesto sav., Žaliakalnio sen., Kauno m., Vydūno al. 2</t>
  </si>
  <si>
    <t>Nacionalinis M. K. Čiurlionio dailės muziejus</t>
  </si>
  <si>
    <t>Ivoniškio dvaro sodybos fragmentų svirnas, Marijampolės sav., Gudelių sen., Gudelių mstl., Ivoniškio g. 6</t>
  </si>
  <si>
    <t>Ivoniškio dvaro sodybos fragmentų pirmo tvarto liekanos, Marijampolės sav., Gudelių sen., Gudelių mstl., Ivoniškio g. 6</t>
  </si>
  <si>
    <t>Ivoniškio dvaro sodybos fragmentų antro tvarto liekanos, Marijampolės sav., Gudelių sen., Gudelių mstl., Ivoniškio g. 6</t>
  </si>
  <si>
    <t>Povilas Valatka</t>
  </si>
  <si>
    <t>Teatro ir mokomojo korpuso stogų  II etapo tvarkybos (remonto, restauravimo, avarijos grėsmės pašalinimo) darbai</t>
  </si>
  <si>
    <t>Tvarkybos (remonto, restauravimo, konservavimo, avarijos grėsmės pašalinimo - apsaugos techninių priemonių įrengimo) darbai</t>
  </si>
  <si>
    <t>Vidaus patalpų tvarkybos (restauravimo, remonto) darbai</t>
  </si>
  <si>
    <t>Iš viso 3 skyrius (avarijos grėsmės pašalinimo darbai)</t>
  </si>
  <si>
    <t>Iš viso valstybės saugomi 1+2+3 skyrius</t>
  </si>
  <si>
    <r>
      <t>Trakų Švč. Mergelės Marijos Apsilankymo bažnyčios statinių komplekso klebonija, Birutės g. 8, Trakai</t>
    </r>
    <r>
      <rPr>
        <i/>
        <sz val="11"/>
        <rFont val="Times New Roman"/>
        <family val="1"/>
        <charset val="186"/>
      </rPr>
      <t/>
    </r>
  </si>
  <si>
    <t>Salės interjero (pietinės sienos) tyrimai ir tvarkybos (remonto, restauravimo, konservavimo) darbai</t>
  </si>
  <si>
    <t>Tyrimai ir tvarkybos (remonto, konservavimo, restauravimo ir avarijos   grėsmės pašalinimo – ATP įrengimo) darbai</t>
  </si>
  <si>
    <t>.</t>
  </si>
  <si>
    <t>Vila Hubertus, Klaipėdos miesto sav., Klaipėdos m., Smiltynės g. 11</t>
  </si>
  <si>
    <t>Rusijos Valstybinio banko Kauno skyriaus rūmų pastatas, Kauno miesto sav., Kauno m., Maironio g. 27</t>
  </si>
  <si>
    <t>Aušrininko, spaustuvininko Martyno Jankaus sodybos daržinė, Pagėgių sav., Lumpėnų sen., Bitėnų k., M. Jankaus g. 3</t>
  </si>
  <si>
    <t>Pumpėnų vėjo malūnas, Pasvalio rajono sav., Pumpėnų sen., Pumpėnų mstl.</t>
  </si>
  <si>
    <t>Ohel Jaakov choralinė sinagoga, Kauno miesto sav., Kauno m., E. Ožeškienės g. 13</t>
  </si>
  <si>
    <t>Biržuvėnų dvaro sodybos tvartas, Telšių rajono sav., Luokės sen., Biržuvėnų k., Dvaro g. 3</t>
  </si>
  <si>
    <t>I+IV rezervas</t>
  </si>
  <si>
    <t>Vilniaus universiteto pastatų komplekso Vienuoliktas pastatas (Aula), Šv. Jono g. 10, Vilnius</t>
  </si>
  <si>
    <t>Vilniaus universiteto pastatų komplekso Vienuoliktas pastatas (Teatro ir mokomasis korpusas), Šv. Jono g. 10, Vilnius</t>
  </si>
  <si>
    <t>Šančių gimnazija (Tvora), Kauno miesto sav., Kauno m., Skuodo g. 27</t>
  </si>
  <si>
    <t>Šančių gimnazija (Išorės laiptai), Kauno miesto sav., Kauno m., Skuodo g. 27</t>
  </si>
  <si>
    <t>2. NAUJI TVARKYBOS DARBAI (31 objektas)</t>
  </si>
  <si>
    <t>Iš viso I ir IV dalys su rezervu</t>
  </si>
  <si>
    <t>Iki 2022 m. atliktų tvarkybos darbų pavadinimas</t>
  </si>
  <si>
    <t>Kauno Šv. Apaštalų Petro ir Povilo parapija</t>
  </si>
  <si>
    <t xml:space="preserve">Švč. Dievo Motinos ėmimo į Dangų altoriaus konservavimo, restauravimo darbai </t>
  </si>
  <si>
    <t>Rokiškio šv. apaštalo Mato evangelisto bažnyčia, Rokiškio rajono sav., Rokiškio miesto sen., Rokiškio m., Nepriklausomybės a. 1</t>
  </si>
  <si>
    <t>22373
Paminklas</t>
  </si>
  <si>
    <t>Rokiškio šv. apaštalo Mato evangelisto parapija</t>
  </si>
  <si>
    <t>Vidaus patalpų tvarkybos (konservavimo, restauravimo, remonto ir apsaugos techninių priemonių įrengimo) darbai</t>
  </si>
  <si>
    <t>Iš viso II dalis</t>
  </si>
  <si>
    <t>III. TVARKYBOS DARBAI PAGAL LIETUVOS RESPUBLIKOS IR ŠVENTOJO SOSTO SUTARTĮ DĖL BENDRADARBIAVIMO ŠVIETIMO IR KULTŪROS SRITYJE NUMATYTUOSE KULTŪROS PAVELDO OBJEKTŲ SĄRAŠO OBJEKTUOSE</t>
  </si>
  <si>
    <t>1. TELŠIŲ VYSKUPIJA</t>
  </si>
  <si>
    <t>Šv. apaštalų Petro ir Povilo arkikatedra bazilika,  Kauno miesto sav., Kauno m., Vilniaus g. 1 / Kauno miesto sav., M. Valančiaus g.</t>
  </si>
  <si>
    <t>842
Paminklas</t>
  </si>
  <si>
    <t>Tryškių Švč. Trejybės bažnyčia, Telšių r., Tryškių mstl., M. Valančiaus g. 6</t>
  </si>
  <si>
    <t>23663
Valstybės saugomas</t>
  </si>
  <si>
    <t>Tryškių Švč. Trejybės parapija</t>
  </si>
  <si>
    <t>Taikomieji tyrimai, tvarkybos (remonto, restauravimo, avarijos grėsmės pašalinimo) darbų projekto parengimas</t>
  </si>
  <si>
    <t>Taikomieji tyrimai, tvarkybos (remonto, restauravimo, avarijos grėsmės pašalinimo) darbų projekto parengimas ir darbai</t>
  </si>
  <si>
    <t>Švėkšnos šv. Apaštalo Jokūbo bažnyčia, Šilutės rajono sav., Švėkšnos sen., Švėkšnos mstl., Bažnyčios g. 1</t>
  </si>
  <si>
    <t>1648
Valstybės saugomas</t>
  </si>
  <si>
    <t>Taikomieji tyrimai, vidaus ir išorės tvarkybos darbų projekto parengimas</t>
  </si>
  <si>
    <t>16055
Valstybės saugomas</t>
  </si>
  <si>
    <t xml:space="preserve">Ylakių Viešpaties Apreiškimo Švč. M. Marijai bažnyči,a Židikų g. 1, Ylakių mstl., Skuodo r. </t>
  </si>
  <si>
    <t>Švėkšnos Šv. apaštalo Jokūbo parapija</t>
  </si>
  <si>
    <t>Ylakių Viešpaties Apreiškimo Švč. M. Marijai parapija</t>
  </si>
  <si>
    <t>Bažnyčios fasadų taikomieji tyrimai, tvarkybos darbų (remonto, restauravimo) projekto parengimas</t>
  </si>
  <si>
    <t>26959
Paminklas</t>
  </si>
  <si>
    <t>Telšių Bernardinų vienuolyno ir kunigų seminarijos statinių komplekso Šv. Antano Paduviečio katedra, Telšių rajono sav., Telšių miesto sen., Telšių m., Katedros a. 2</t>
  </si>
  <si>
    <t>Telšių Šv. Antano Paduviečio  parapija</t>
  </si>
  <si>
    <t>Šventosios šeimos (Šv. Juozapo) altoriaus, Jėzaus Kristaus (Buv. Antakalnio Jėzaus) altoriaus, Šv. Barboros altoriaus ir  Sakyklos
tyrimų, konservavimo, restauravimo darbai</t>
  </si>
  <si>
    <t>Iš viso Telšių vyskupija</t>
  </si>
  <si>
    <t>2. KAUNO ARKIVYSKUPIJA</t>
  </si>
  <si>
    <t>Siesikų Šv. apaštalo Baltramiejaus bažnyčia, Ukmergės rajono sav., Siesikų sen., Siesikų mstl., Nepriklausomybės g. 9</t>
  </si>
  <si>
    <t>1024
Registrinis</t>
  </si>
  <si>
    <t>Siesikų Šv. apaštalo Baltramiejaus parapija</t>
  </si>
  <si>
    <t>Dotnuvos Viešpaties Apreiškimo Švč. M. Marijai bažnyčia, Kėdainių rajono sav., Dotnuvos sen., Dotnuvos mstl., Vytauto g. 61</t>
  </si>
  <si>
    <t>38544
Valstybės saugomas</t>
  </si>
  <si>
    <t>Dotnuvos Viešpaties Apreiškimo Švč. M. Marijai parapija</t>
  </si>
  <si>
    <t>Bokštų tvarkybos (restauravimo, remonto) darbai</t>
  </si>
  <si>
    <t>Panevėžiuko Nukryžiuotojo Jėzaus bažnyčios statinių komplekso Nukryžiuotojo Jėzaus bažnyčia ir šventoriaus tvora su vartais, Kauno rajono sav., Babtų sen., Panevėžiuko k., Nevėžio g. 42</t>
  </si>
  <si>
    <t>Panevėžiuko Nukryžiuotojo Jėzaus parapija</t>
  </si>
  <si>
    <t>Bažnyčios ir tvoros su vartais taikomieji tyrimai, tvarkybos (remonto, konservavimo, restauravimo) darbų projekto parengimas</t>
  </si>
  <si>
    <t>Butkiškės Šv. Jono Krikštytojo bažnyčios pastatų komplekso bažnyčia, Raseinių rajono sav., Ariogalos sen., Butkiškės k.</t>
  </si>
  <si>
    <t>1577
39895
Valstybės saugomas</t>
  </si>
  <si>
    <t xml:space="preserve">Butkiškės Šv. Jono Krikštytojo parapija </t>
  </si>
  <si>
    <t>Bažnyčios ir varpinės tvarkybos (remonto, restauravimo) darbai</t>
  </si>
  <si>
    <t>Lyduokių Šv. Arkangelo  Mykolo parapija</t>
  </si>
  <si>
    <t>Lyduokių Šv. Arkangelo Mykolo bažnyčia, Ukmergės rajono sav., Lyduokių sen., Lyduokių mstl., Klevų g. 2A</t>
  </si>
  <si>
    <t>17239
Inicijuotas skelbti valstybės saugomu</t>
  </si>
  <si>
    <t>Dominikonų vienuolyno ansamblio Dievo kūno bažnyčia, Kauno miesto sav., Kauno m., Vilniaus g. 31</t>
  </si>
  <si>
    <t>22358
Valstybės saugomas</t>
  </si>
  <si>
    <t>Kauno arkivyskupijos ekonomo tarnyba</t>
  </si>
  <si>
    <t>Stogo konstrukcijų tvarkybos (konservavimo, restauravimo, avarijos grėsmės pašalinimo) darbai</t>
  </si>
  <si>
    <t>Veliuonos Švč. M. Marijos Ėmimo į dangų bažnyčios Didysis altorius su tabernakuliu ir skulptūromis, Jurbarko rajono sav., Veliuonos sen., Veliuonos mstl., Draugystės g. 1</t>
  </si>
  <si>
    <t>Veliuonos Švč. M. Marijos Ėmimo į dangų parapija</t>
  </si>
  <si>
    <t>Avarijos grėsmės pašalinimo, konservavimo, restauravimo darbai</t>
  </si>
  <si>
    <t>Iš viso Kauno arkivyskupija</t>
  </si>
  <si>
    <t>Bažnyčios interjero tvarkybos  (restauravimo, remonto) darbai (Laida A)</t>
  </si>
  <si>
    <t>3. KAIŠIADORIŲ VYSKUPIJA</t>
  </si>
  <si>
    <t>Atgailos kanauninkų vienuolyno ansamblio šv. Lauryno bažnyčia, Molėtų rajono sav., Videniškių sen., Videniškių k.</t>
  </si>
  <si>
    <t>25028
Paminklas</t>
  </si>
  <si>
    <t>Videniškių šv. Lauryno parapija</t>
  </si>
  <si>
    <t>Bažnyčios, koplyčios ir zakristijų stogų, fasadų tvarkybos (remonto) darbai</t>
  </si>
  <si>
    <t>Iš viso Kaišiadorių vyskupija</t>
  </si>
  <si>
    <t>4. ŠIAULIŲ VYSKUPIJA</t>
  </si>
  <si>
    <t>Šaukoto Švč. Trejybės bažnyčia, Radviliškio rajono sav., Šaukoto sen., Šaukoto mstl., Šiaulėnų g. 31</t>
  </si>
  <si>
    <t>28100
Valstybės saugomas</t>
  </si>
  <si>
    <t>Šaukoto Švč. Trejybės parapija</t>
  </si>
  <si>
    <t>Presbiterijos tyrimo, konservavimo, restauravimo darbai</t>
  </si>
  <si>
    <t>Valdytojo ir kitų finansavimo šaltinių</t>
  </si>
  <si>
    <t>Šeduvos Šv. Kryžiaus Atradimo parapija</t>
  </si>
  <si>
    <t xml:space="preserve">Fasadų tvarkybos  (remonto, restauravimo, avarijos grėsmės pašalinimo) darbai </t>
  </si>
  <si>
    <t>Šeduvos Šv. Kryžiaus Atradimo bažnyčia, Radviliškio rajono sav., Šeduvos miesto sen., Šeduvos m., Vilniaus g. 8</t>
  </si>
  <si>
    <t>1573
Valstybės saugomas</t>
  </si>
  <si>
    <t>Užvenčio Šv. Marijos Magdalietės bažnyčia, Kelmės rajono sav., Užvenčio sen., Užvenčio m., Kražių g. 8</t>
  </si>
  <si>
    <t xml:space="preserve">23691
Valstybės saugomas
</t>
  </si>
  <si>
    <t>Užvenčio Šv. Marijos Magdalietės parapija</t>
  </si>
  <si>
    <t>Iš viso Šiaulių vyskupija</t>
  </si>
  <si>
    <t>5. VILKAVIŠKIO VYSKUPIJA</t>
  </si>
  <si>
    <t>Liškiavos Švč. Trejybės bažnyčia, Varėnos rajono sav., Merkinės sen., Liškiavos k., Bažnyčios g. 7</t>
  </si>
  <si>
    <t>21845
Paminklas</t>
  </si>
  <si>
    <t>Liškiavos Švč. Trejybės parapija</t>
  </si>
  <si>
    <t>Stogo ir fasadų tvarkybos (remonto, restauravimo, avarijos grėsmės pašalinimo) darbai</t>
  </si>
  <si>
    <t>Prienų Kristaus Apsireiškimo parapija</t>
  </si>
  <si>
    <t>Prienų Kristaus Apsireiškimo bažnyčia, Prienų rajono sav., Prienų sen., Prienų m., Kęstučio g. 9</t>
  </si>
  <si>
    <t>989
Registrinis</t>
  </si>
  <si>
    <t>Vidaus patalpų tvarkybos (remonto, restauravimo, avarijos grėsmės pašalinimo) darbai</t>
  </si>
  <si>
    <t>Ilguvos Šv. Kryžiaus Atradimo bažnyčia ir varpinė, Šakių rajono sav., Kriūkų sen., Ilguvos k.</t>
  </si>
  <si>
    <t>1612; 16101
Valstybės saugomas</t>
  </si>
  <si>
    <t>1361; 27816
Valstybės saugomas</t>
  </si>
  <si>
    <t xml:space="preserve">22369; 22370
Valstybės saugomas
</t>
  </si>
  <si>
    <t>Ilguvos Šv. Kryžiaus Atradimo parapija</t>
  </si>
  <si>
    <t>Taikomieji tyrimai, bažnyčios ir varpinės tvarkybos (remonto, restauravimo) darbų projekto parengimas</t>
  </si>
  <si>
    <t>Taikomieji tyrimai, bažnyčios ir varpinės tvarkybos (remonto, restauravimo) darbų projekto parengimas ir darbai</t>
  </si>
  <si>
    <t>852
Paminklas</t>
  </si>
  <si>
    <t>Simno Švč. Mergelės Marijos Ėmimo į dangų bažnyčia, Alytaus rajono sav., Simno sen., Simno m., Kreivoji g. 3</t>
  </si>
  <si>
    <t>Simno Švč. Mergelės Marijos Ėmimo į dangų parapija</t>
  </si>
  <si>
    <t>Stogo ir fasado elementų tvarkybos (remonto) darbai</t>
  </si>
  <si>
    <t>Iš viso Vilkaviškio vyskupija</t>
  </si>
  <si>
    <t>Objekto Eil. Nr.</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</si>
  <si>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</si>
  <si>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</si>
  <si>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</si>
  <si>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</si>
  <si>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</si>
  <si>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</si>
  <si>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</si>
  <si>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</si>
  <si>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</si>
  <si>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</si>
  <si>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</si>
  <si>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</si>
  <si>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</si>
  <si>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</si>
  <si>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</si>
  <si>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</si>
  <si>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</si>
  <si>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</si>
  <si>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</si>
  <si>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</si>
  <si>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</si>
  <si>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</si>
  <si>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</si>
  <si>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</si>
  <si>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</si>
  <si>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</si>
  <si>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</si>
  <si>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</si>
  <si>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</si>
  <si>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</si>
  <si>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</si>
  <si>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</si>
  <si>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</si>
  <si>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</si>
  <si>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</si>
  <si>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</si>
  <si>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</si>
  <si>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</si>
  <si>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</si>
  <si>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</si>
  <si>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</si>
  <si>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</si>
  <si>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</si>
  <si>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</si>
  <si>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</si>
  <si>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</si>
  <si>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</si>
  <si>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</si>
  <si>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</si>
  <si>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</si>
  <si>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</si>
  <si>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</si>
  <si>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</si>
  <si>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</si>
  <si>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</si>
  <si>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</si>
  <si>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</si>
  <si>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</si>
  <si>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</si>
  <si>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61.</t>
  </si>
  <si>
    <t>62.</t>
  </si>
  <si>
    <t>63.</t>
  </si>
  <si>
    <t>64.</t>
  </si>
  <si>
    <t>65.</t>
  </si>
  <si>
    <t>66.</t>
  </si>
  <si>
    <t>6. PANEVĖŽIO VYSKUPIJA</t>
  </si>
  <si>
    <t>15997
Registrinis</t>
  </si>
  <si>
    <t>Salako Švč. M. Marijos Sopulingosios bažnyčia ir šventoriaus tvora, Zarasų rajono sav., Salako sen., Salako mstl., Bažnyčios g. 28</t>
  </si>
  <si>
    <t>Salako Švč. M. Marijos Sopulingosios parapija</t>
  </si>
  <si>
    <t>Bažnyčios eksterjero tvarkybos (remonto, restauravimo, avarijos grėsmės pašalinimo) darbai</t>
  </si>
  <si>
    <t>23648
Valstybės saugomas</t>
  </si>
  <si>
    <t>Pumpėnų senosios regulos karmelitų vienuolyno komplekso Švč. Mergelės Marijos Škaplierinės bažnyčia, Pasvalio rajono sav., Pumpėnų sen., Pumpėnų mstl., Istros g. 1</t>
  </si>
  <si>
    <t>Pumpėnų Švč. Mergelės Marijos Škaplierinės parapija</t>
  </si>
  <si>
    <t>Bažnyčios langų su vitražais konservavimo, restauravimo darbai</t>
  </si>
  <si>
    <t>Iš viso Panevėžio vyskupija</t>
  </si>
  <si>
    <t>7. VILNIAUS ARKIVYSKUPIJA</t>
  </si>
  <si>
    <t>Kaltanėnų Švč. M. Marijos Angeliškosios bažnyčios statinių komplekso šventoriaus tvora su vartais, Švenčionių rajono sav., Kaltanėnų sen., Kaltanėnų mstl., Švenčionėlių g.</t>
  </si>
  <si>
    <t>30805
Valstybės saugomas</t>
  </si>
  <si>
    <t>Kaltanėnų Švč. M. Marijos Angeliškosios parapija</t>
  </si>
  <si>
    <t>Tvarkybos (remonto, restauravimo) darbų projekto parengimas ir darbai</t>
  </si>
  <si>
    <t>Vilniaus bonifratrų vienuolyno statinių ansamblio Šv. Kryžiaus bažnyčia, Vilniaus miesto sav., Vilniaus m., S. Daukanto a. 1</t>
  </si>
  <si>
    <t>28116
Valstybės saugomas</t>
  </si>
  <si>
    <t>Vilniaus arkivyskupijos kurija</t>
  </si>
  <si>
    <t>Taikomieji tyrimai, stogo tvarkybos darbų projekto parengimas ir darbai</t>
  </si>
  <si>
    <t>Šumsko Šv. arkangelo Mykolo bažnyčia, Vilniaus rajono sav., Kalvelių sen., Šumsko mstl., Vilniaus g. 8</t>
  </si>
  <si>
    <t>32196
Registrinis</t>
  </si>
  <si>
    <t>Šumsko Šv. arkangelo Mykolo parapija</t>
  </si>
  <si>
    <t>1023
Registrinis</t>
  </si>
  <si>
    <t>Rykantų Švč. Trejybės parapija</t>
  </si>
  <si>
    <t>Rykantų Švč. Trejybės bažnyčia, Trakų rajono sav., Lentvario sen., Rykantų k., Bažnyčios g. 8</t>
  </si>
  <si>
    <t>Bažnyčios taikomieji tyrimai, tvarkybos (remonto, restauravimo, konservavimo) darbų projekto parengimas</t>
  </si>
  <si>
    <t>1038
Valstybės saugoma</t>
  </si>
  <si>
    <t>Vilniaus Šv. Kryžiaus Atradimo (Kalvarijų) parapija</t>
  </si>
  <si>
    <t>Vilniaus Kalvarijų komplekso Šv. Kryžiaus Atradimo bažnyčia, vad. Kalvarijų, Vilniaus miesto sav., Vilniaus m., Kalvarijų g. 327</t>
  </si>
  <si>
    <t>Interjero – sienų tapybos restauravimo, konservavimo darbų projekto parengimas</t>
  </si>
  <si>
    <t>Iš viso Vilniaus arkivyskupija</t>
  </si>
  <si>
    <t>Judrėnų Šv. Antano Paduviečio parapija</t>
  </si>
  <si>
    <t>Apsaugos techninių priemonių įrengimo tvarkybos darbų projekto parengimas</t>
  </si>
  <si>
    <t>Kalnalio Šv. Lauryno  parapija</t>
  </si>
  <si>
    <t>Budrių Šv. Kryžiaus Išaukštinimo parapija</t>
  </si>
  <si>
    <t>Veiviržėnų Šv. apaštalo evangelisto Mato bažnyčia,  Klaipėdos r. sav., Veiviržėnai, Laisvės g. 28, 1422</t>
  </si>
  <si>
    <t>Veiviržėnų Šv. apaštalo evangelisto Mato parapija</t>
  </si>
  <si>
    <t>Mikoliškių Šv. Juozapo parapija</t>
  </si>
  <si>
    <t>Laukžemės Šv. apaštalo Andriejaus parapija</t>
  </si>
  <si>
    <t>Judrėnų Šv. Antano Paduviečio bažnyčia, Klaipėdos r. sav., Judrėnai, Liepos g.</t>
  </si>
  <si>
    <t>Kalnalio bažnyčia, Kretingos r. sav., Imbarės sen., Kalnalio k.</t>
  </si>
  <si>
    <t>Budrių Šv. Kryžiaus Išaukštinimo bažnyčia, Kretingos r. sav., Žalgirio sen. Budrių k.</t>
  </si>
  <si>
    <t>Mikoliškių Šv. Juozapo bažnyčia, Kretingos r. sav., Žalgirio sen., Mikoliškių k.</t>
  </si>
  <si>
    <t>Laukžemės Šv. apaštalo Andriejaus bažnyčia, Kretingos r. sav., Darbėnų sen., Laukžemės k.</t>
  </si>
  <si>
    <t>Kaimelio Šv. Arkangelo Mykolo bažnyčia, Šakių r. sav., Kidulių sen., Kaimelio k., Vilties g. 4,</t>
  </si>
  <si>
    <t>Kaimelio Šv. Arkangelo Mykolo parapija</t>
  </si>
  <si>
    <t>Duokiškio Šv. Onos bažnyčia,  Rokiškio r. sav., Kamajų sen., Duokiškis</t>
  </si>
  <si>
    <t>Duokiškio Šv. Onos parapija</t>
  </si>
  <si>
    <t>Salų dvaro sodybos Šv. Kryžiaus bažnyčia, Rokiškio r., Kamajų sen., Salos, Kaštonų g. 11</t>
  </si>
  <si>
    <t>Salų Šv. Kryžiaus parapija</t>
  </si>
  <si>
    <t>Kupreliškio Šv. arkangelo Mykolo bažnyčia, Biržų r. sav., Papilio sen., Kupreliškis</t>
  </si>
  <si>
    <t>Kupreliškio Šv. arkangelo Mykolo parapija</t>
  </si>
  <si>
    <t>Adomynės Švč. Mergelės Marijos Vardo bažnyčia, Kupiškio r. sav., Šimonių sen., Adomynės k. Adomo Vilėniškio g. 6</t>
  </si>
  <si>
    <t>Adomynės Švč. M. Marijos Vardo parapija</t>
  </si>
  <si>
    <t>Šiaudinės Švč. Mergelės Marijos bažnyčia, Akmenės r. sav., Papilės sen., Šiaudinės k., Bažnyčios g. 4</t>
  </si>
  <si>
    <t>Papilės Šv. Juozapo parapija</t>
  </si>
  <si>
    <t>Verpenos Šv. Onos bažnyčia,  Kelmės r. sav., Verpenos k.</t>
  </si>
  <si>
    <t>Kelmės Švč. Mergelės Marijos Ėmimo į dangų parapija</t>
  </si>
  <si>
    <t>Vaiguvos Šv. Jono Krikštytojo bažnyčia, Kelmės r. sav., Vaiguva, Alyvų g. 39</t>
  </si>
  <si>
    <t>Vaiguvos Šv. Jono Krikštytojo parapija</t>
  </si>
  <si>
    <t>Rozalimo Švč. M. Marijos bažnyčia, Pakruojo r. sav. Rozalimas</t>
  </si>
  <si>
    <t>Rozalimo Švč. M. Marijos Vardo Parapija</t>
  </si>
  <si>
    <t>Užvenčio Šv. Marijos Magdalenos bažnyčia, Kelmės r. sav., Užventis, Kražių g. 8</t>
  </si>
  <si>
    <t>Šv. Marijos Magdalietės parapija</t>
  </si>
  <si>
    <t>Adakavo Šv. Jono Krikštytojo bažnyčia, Tauragės r. sav., Skaudvilės sen., Adakavas, Bažnyčios g. 3</t>
  </si>
  <si>
    <t xml:space="preserve">Adakavo Šv. Jono Krikštytojo parapija </t>
  </si>
  <si>
    <t>Pagramančio Švč. M. Marijos Nekalto Prasidėjimo bažnyčia, Tauragės r. sav., Mažonų sen., Pagramantis</t>
  </si>
  <si>
    <t>Pagramančio Švč. Mergelės Marijos Nekaltojo Prasidėjimo parapija</t>
  </si>
  <si>
    <t>Sedos Šv. Jono Nepomuko bažnyčia, Mažeikių r. sav., Seda, Vytauto g. 48</t>
  </si>
  <si>
    <t>Sedos Švč. Mergelės Marijos Ėmimo į dangų parapija</t>
  </si>
  <si>
    <t>Nevarėnų Nukryžiuotojo Jėzaus bažnyčia, Telšių r. sav., Nevarėnai, Gėlių g. 2A</t>
  </si>
  <si>
    <t>Nevarėnų Nukryžiuotojo Jėzaus parapija</t>
  </si>
  <si>
    <t>Tverų Švč. Mergelės Marijos Apsilankymo bažnyčia, Rietavo sav., Tverai, Žemaičių a. 6</t>
  </si>
  <si>
    <t>Tverų Švč. Mergelės Marijos Apsilankymo parapija</t>
  </si>
  <si>
    <t>Ukrinų  Šv. Antano Paduviečio bažnyčia, Mažeikių r. sav., Židikų sen., Ukrinų k., Taikos g. 12</t>
  </si>
  <si>
    <t>Ukrinų Šv. Antano Paduviečio parapija</t>
  </si>
  <si>
    <t>Ubiškės Šv. Angelų Sargų bažnyčia, Telšių r. sav., Tryškių sen., Ubiškės, Bubėno g.</t>
  </si>
  <si>
    <t>Ubiškės Šv. Angelų Sargų parapija</t>
  </si>
  <si>
    <t>Beržoro Šv. Stanislovo bažnyčia, Plungės r. sav., Platelių sen., Beržoro k.</t>
  </si>
  <si>
    <t>Platelių Šv. apaštalų Petro ir Pauliaus parapija</t>
  </si>
  <si>
    <t>Apsaugos techninių priemonių įrengimo tvarkybos darbai</t>
  </si>
  <si>
    <t>Iš viso 1-7 skyrius</t>
  </si>
  <si>
    <t>II. TVARKYBOS DARBAI ŠV. JONO PAULIAUS II PILIGRIMŲ KELIO KULTŪROS PAVELDO OBJEKTŲ SĄRAŠO OBJEKTUOSE</t>
  </si>
  <si>
    <t>II+III rezervas</t>
  </si>
  <si>
    <t>Iš viso II ir III dalys su rezervu</t>
  </si>
  <si>
    <t>IŠ VISO PROGRAMA</t>
  </si>
  <si>
    <t>Plungės dvaro sodybos skalbykla, Plungės rajono sav., Plungės miesto sen., Plungės m., Dariaus ir Girėno g. 25</t>
  </si>
  <si>
    <t>24774
Paminklas</t>
  </si>
  <si>
    <t>Plungės rajono savivaldybės administracija</t>
  </si>
  <si>
    <t>Bažnyčios taikomieji tyrimai, tvarkybos (remonto, restauravimo) darbų projekto parengimas ir darbai</t>
  </si>
  <si>
    <t>Iš viso 1 skyrius (33 tęstiniai objektai)</t>
  </si>
  <si>
    <t>Iš viso  2 skyrius (31 naujas objektaas)</t>
  </si>
  <si>
    <t>67.</t>
  </si>
  <si>
    <t>Iš viso registriniai (5 objektai)</t>
  </si>
  <si>
    <t>NEKILNOJAMŲJŲ KULTŪROS VERTYBIŲ TVARKYBOS DARBŲ (PAVELDOTVARKOS) FINANSAVIMO 2022–2024 M. PROGRAMA</t>
  </si>
  <si>
    <t>Iš viso tęstiniai Piligrimų kelio objektai, perkelti į Šv. Sosto sąrašą</t>
  </si>
  <si>
    <t>Iš viso 9 skyrius</t>
  </si>
  <si>
    <t>9. AVARIJOS GRĖSMĖS PAŠALINIMO DARBAI (APSAUGOS TECHNINIŲ PRIEMONIŲ (GAISRINĖS SAUGOS) ĮRENGIMAS) MEDINĖSE BAŽNYČIOSE</t>
  </si>
  <si>
    <t>8. TĘSTINIAI TVARKYBOS DARBAI ŠV. JONO PAULIAUS II PILIGRIMŲ KELIO KULTŪROS PAVELDO OBJEKTŲ SĄRAŠO OBJEKTUOSE</t>
  </si>
  <si>
    <t xml:space="preserve">PATVIRTINTA  </t>
  </si>
  <si>
    <t>Lietuvos Respublikos kultūros ministro</t>
  </si>
  <si>
    <t>24857
Paminklas</t>
  </si>
  <si>
    <t>Tvarkybos (remonto, restauravimo, konservavimo ir avarijos grėsmės pašalinimo) darbų projekto parengimas</t>
  </si>
  <si>
    <t>Bažnyčios salės grindų tyrimai ir tvarkybos (remonto, restauravimo, konservavimo) darbų projekto parengimas ir darbai</t>
  </si>
  <si>
    <t>Vidaus patalpų tvarkybos (konservavimo, restauravimo, remonto ir avarijos grėsmės pašalinimo) darbų projekto parengimas</t>
  </si>
  <si>
    <t>Pagrindinio fasado taikomieji moksliniai tyrimai, tvarkybos darbų projekto parengimas</t>
  </si>
  <si>
    <t>Taikomieji moksliniai tyrimai, tvarkybos darbų projekto parengimas</t>
  </si>
  <si>
    <t>Tyrimai, tvarkybos (remonto) darbų projekto parengimas</t>
  </si>
  <si>
    <t>Tyrimai, tvarkybos (konservavimo, avarijos grėsmės pašalinimo - apsaugos techninių priemonių įrengimo) darbų projekto parengimas</t>
  </si>
  <si>
    <t>Tyrimai, tvarkybos darbų projekto parengimas ir darbai</t>
  </si>
  <si>
    <t>Tyrimai, tvarkybos (remonto ir avarijos grėsmės pašalinimo) darbų projekto parengimas</t>
  </si>
  <si>
    <t>Taikomieji tyrimai, stogo tvarkybos darbų projekto parengimas ir darbai; 
Bažnyčios taikomieji tyrimai, tvarkybos (remonto, restauravimo, konservavimo) darbų projekto parengimas</t>
  </si>
  <si>
    <t>Stogo tvarkybos (remonto, restauravimo, avarijos grėsmės pašalinimo - apsaugos techninių priemonių įrengimo) darbų projekto parengimas ir darbai</t>
  </si>
  <si>
    <t xml:space="preserve">PASTABOS:
1. Nauji objektai ir valstybės biudžeto lėšos į programos projektą įrašyti paryškintu šriftu.
2. 2024 metų I+IV rezervo dalyje įrašyta suma 528,67 tūkst. Eur. Lėšos, viršijančios rezervo lėšoms numatytus 5%,  2024 metais bus paskirstytos naujai gautų paraiškų finansavimui. </t>
  </si>
  <si>
    <t>2022 m. vasario 8 d. įsakymu Nr. ĮV-158</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</si>
</sst>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charset val="186"/>
      <scheme val="minor"/>
    </font>
    <font>
      <b/>
      <sz val="11"/>
      <color theme="1"/>
      <name val="Calibri"/>
      <family val="2"/>
      <charset val="186"/>
      <scheme val="minor"/>
    </font>
    <font>
      <sz val="11"/>
      <color theme="1"/>
      <name val="Times New Roman"/>
      <family val="1"/>
    </font>
    <font>
      <sz val="11"/>
      <name val="Times New Roman"/>
      <family val="1"/>
      <charset val="186"/>
    </font>
    <font>
      <sz val="11"/>
      <name val="Times New Roman"/>
      <family val="1"/>
    </font>
    <font>
      <sz val="11"/>
      <color theme="1"/>
      <name val="Times New Roman"/>
      <family val="1"/>
      <charset val="186"/>
    </font>
    <font>
      <b/>
      <sz val="11"/>
      <name val="Times New Roman"/>
      <family val="1"/>
      <charset val="186"/>
    </font>
    <font>
      <i/>
      <sz val="11"/>
      <name val="Times New Roman"/>
      <family val="1"/>
      <charset val="186"/>
    </font>
    <font>
      <sz val="11"/>
      <color theme="9" tint="-0.249977111117893"/>
      <name val="Times New Roman"/>
      <family val="1"/>
      <charset val="186"/>
    </font>
    <font>
      <b/>
      <sz val="11"/>
      <color theme="1"/>
      <name val="Times New Roman"/>
      <family val="1"/>
    </font>
    <font>
      <sz val="11"/>
      <color theme="1"/>
      <name val="Calibri"/>
      <family val="2"/>
      <scheme val="minor"/>
    </font>
    <font>
      <sz val="11"/>
      <color rgb="FFFF0000"/>
      <name val="Calibri"/>
      <family val="2"/>
      <charset val="186"/>
      <scheme val="minor"/>
    </font>
    <font>
      <sz val="11"/>
      <color rgb="FF00B050"/>
      <name val="Times New Roman"/>
      <family val="1"/>
      <charset val="186"/>
    </font>
    <font>
      <sz val="11"/>
      <color rgb="FFFF0000"/>
      <name val="Times New Roman"/>
      <family val="1"/>
      <charset val="186"/>
    </font>
    <font>
      <sz val="11"/>
      <color rgb="FFFF0000"/>
      <name val="Times New Roman"/>
      <family val="1"/>
    </font>
    <font>
      <b/>
      <sz val="11"/>
      <color rgb="FFFF0000"/>
      <name val="Times New Roman"/>
      <family val="1"/>
    </font>
    <font>
      <b/>
      <sz val="11"/>
      <color rgb="FFFF0000"/>
      <name val="Times New Roman"/>
      <family val="1"/>
      <charset val="186"/>
    </font>
    <font>
      <b/>
      <sz val="11"/>
      <color rgb="FFFF0000"/>
      <name val="Calibri"/>
      <family val="2"/>
      <charset val="186"/>
      <scheme val="minor"/>
    </font>
    <font>
      <b/>
      <sz val="11"/>
      <color theme="1"/>
      <name val="Times New Roman"/>
      <family val="1"/>
      <charset val="186"/>
    </font>
    <font>
      <strike/>
      <sz val="11"/>
      <name val="Times New Roman"/>
      <family val="1"/>
      <charset val="186"/>
    </font>
    <font>
      <b/>
      <strike/>
      <sz val="11"/>
      <name val="Times New Roman"/>
      <family val="1"/>
      <charset val="186"/>
    </font>
  </fonts>
  <fills count="3">
    <fill>
      <patternFill patternType="none"/>
    </fill>
    <fill>
      <patternFill patternType="gray125"/>
    </fill>
    <fill>
      <patternFill patternType="solid">
        <fgColor theme="0"/>
        <bgColor indexed="64"/>
      </patternFill>
    </fill>
  </fills>
  <borders count="4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2">
    <xf numFmtId="0" fontId="0" fillId="0" borderId="0"/>
    <xf numFmtId="0" fontId="10" fillId="0" borderId="0"/>
  </cellStyleXfs>
  <cellXfs count="338">
    <xf numFmtId="0" fontId="0" fillId="0" borderId="0" xfId="0"/>
    <xf numFmtId="0" fontId="3" fillId="0" borderId="2" xfId="0" applyFont="1" applyFill="1" applyBorder="1" applyAlignment="1">
      <alignment horizontal="left" vertical="center" wrapText="1"/>
    </xf>
    <xf numFmtId="4" fontId="3" fillId="0" borderId="2" xfId="0" applyNumberFormat="1" applyFont="1" applyFill="1" applyBorder="1" applyAlignment="1">
      <alignment horizontal="center" vertical="center"/>
    </xf>
    <xf numFmtId="4" fontId="3" fillId="0" borderId="16" xfId="0" applyNumberFormat="1" applyFont="1" applyFill="1" applyBorder="1" applyAlignment="1">
      <alignment horizontal="center" vertical="center"/>
    </xf>
    <xf numFmtId="4" fontId="3" fillId="0" borderId="15" xfId="0" applyNumberFormat="1" applyFont="1" applyFill="1" applyBorder="1" applyAlignment="1">
      <alignment horizontal="center" vertical="center"/>
    </xf>
    <xf numFmtId="4" fontId="6" fillId="0" borderId="2" xfId="0" applyNumberFormat="1" applyFont="1" applyFill="1" applyBorder="1" applyAlignment="1">
      <alignment horizontal="center" vertical="center" wrapText="1"/>
    </xf>
    <xf numFmtId="0" fontId="0" fillId="0" borderId="0" xfId="0" applyFill="1"/>
    <xf numFmtId="0" fontId="5" fillId="0" borderId="0" xfId="0" applyFont="1" applyFill="1" applyAlignment="1">
      <alignment vertical="center"/>
    </xf>
    <xf numFmtId="0" fontId="4" fillId="0" borderId="0" xfId="0" applyFont="1" applyFill="1"/>
    <xf numFmtId="0" fontId="5" fillId="0" borderId="0" xfId="0" applyFont="1" applyFill="1" applyAlignment="1">
      <alignment horizontal="center" vertical="center"/>
    </xf>
    <xf numFmtId="0" fontId="6" fillId="0" borderId="0" xfId="0" applyFont="1" applyFill="1" applyAlignment="1">
      <alignment vertical="center" wrapText="1"/>
    </xf>
    <xf numFmtId="0" fontId="3" fillId="0" borderId="2" xfId="0" applyFont="1" applyFill="1" applyBorder="1" applyAlignment="1">
      <alignment horizontal="center" vertical="center"/>
    </xf>
    <xf numFmtId="0" fontId="3" fillId="0" borderId="4" xfId="0" applyFont="1" applyFill="1" applyBorder="1" applyAlignment="1">
      <alignment horizontal="left" vertical="center" wrapText="1"/>
    </xf>
    <xf numFmtId="4" fontId="3" fillId="0" borderId="13" xfId="0" applyNumberFormat="1" applyFont="1" applyFill="1" applyBorder="1" applyAlignment="1">
      <alignment horizontal="center" vertical="center" wrapText="1"/>
    </xf>
    <xf numFmtId="4" fontId="3" fillId="0" borderId="14" xfId="0" applyNumberFormat="1" applyFont="1" applyFill="1" applyBorder="1" applyAlignment="1">
      <alignment horizontal="center" vertical="center" wrapText="1"/>
    </xf>
    <xf numFmtId="0" fontId="5" fillId="0" borderId="0" xfId="0" applyFont="1" applyFill="1"/>
    <xf numFmtId="4" fontId="3" fillId="0" borderId="2" xfId="0" applyNumberFormat="1" applyFont="1" applyFill="1" applyBorder="1" applyAlignment="1">
      <alignment horizontal="center" vertical="center" wrapText="1"/>
    </xf>
    <xf numFmtId="4" fontId="3" fillId="0" borderId="16" xfId="0" applyNumberFormat="1" applyFont="1" applyFill="1" applyBorder="1" applyAlignment="1">
      <alignment horizontal="center" vertical="center" wrapText="1"/>
    </xf>
    <xf numFmtId="0" fontId="3" fillId="0" borderId="17" xfId="0" applyFont="1" applyFill="1" applyBorder="1" applyAlignment="1">
      <alignment horizontal="left" vertical="center" wrapText="1"/>
    </xf>
    <xf numFmtId="4" fontId="3" fillId="0" borderId="15" xfId="0" applyNumberFormat="1" applyFont="1" applyFill="1" applyBorder="1" applyAlignment="1">
      <alignment horizontal="center" vertical="center" wrapText="1"/>
    </xf>
    <xf numFmtId="4" fontId="8" fillId="0" borderId="16" xfId="0" applyNumberFormat="1" applyFont="1" applyFill="1" applyBorder="1" applyAlignment="1">
      <alignment horizontal="center" vertical="center" wrapText="1"/>
    </xf>
    <xf numFmtId="4" fontId="6" fillId="0" borderId="16" xfId="0" applyNumberFormat="1" applyFont="1" applyFill="1" applyBorder="1" applyAlignment="1">
      <alignment horizontal="center" vertical="center" wrapText="1"/>
    </xf>
    <xf numFmtId="0" fontId="9" fillId="0" borderId="0" xfId="0" applyFont="1" applyFill="1"/>
    <xf numFmtId="0" fontId="3" fillId="0" borderId="0" xfId="0" applyFont="1" applyFill="1"/>
    <xf numFmtId="4" fontId="3" fillId="0" borderId="0" xfId="0" applyNumberFormat="1" applyFont="1" applyFill="1"/>
    <xf numFmtId="4" fontId="6" fillId="0" borderId="0" xfId="0" applyNumberFormat="1" applyFont="1" applyFill="1" applyAlignment="1">
      <alignment vertical="center" wrapText="1"/>
    </xf>
    <xf numFmtId="4" fontId="3" fillId="0" borderId="12" xfId="0" applyNumberFormat="1" applyFont="1" applyFill="1" applyBorder="1" applyAlignment="1">
      <alignment horizontal="center" vertical="center"/>
    </xf>
    <xf numFmtId="4" fontId="3" fillId="0" borderId="18" xfId="0" applyNumberFormat="1" applyFont="1" applyFill="1" applyBorder="1" applyAlignment="1">
      <alignment horizontal="center" vertical="center"/>
    </xf>
    <xf numFmtId="4" fontId="3" fillId="0" borderId="19" xfId="0" applyNumberFormat="1" applyFont="1" applyFill="1" applyBorder="1" applyAlignment="1">
      <alignment horizontal="center" vertical="center"/>
    </xf>
    <xf numFmtId="0" fontId="3" fillId="0" borderId="3" xfId="0" applyFont="1" applyFill="1" applyBorder="1" applyAlignment="1">
      <alignment horizontal="left" vertical="center"/>
    </xf>
    <xf numFmtId="4" fontId="3" fillId="0" borderId="3" xfId="0" applyNumberFormat="1" applyFont="1" applyFill="1" applyBorder="1" applyAlignment="1">
      <alignment horizontal="center" vertical="center"/>
    </xf>
    <xf numFmtId="4" fontId="3" fillId="0" borderId="20" xfId="0" applyNumberFormat="1" applyFont="1" applyFill="1" applyBorder="1" applyAlignment="1">
      <alignment horizontal="center" vertical="center"/>
    </xf>
    <xf numFmtId="0" fontId="3" fillId="0" borderId="2" xfId="0" applyFont="1" applyFill="1" applyBorder="1" applyAlignment="1">
      <alignment horizontal="left" vertical="center"/>
    </xf>
    <xf numFmtId="4" fontId="3" fillId="0" borderId="21" xfId="0" applyNumberFormat="1" applyFont="1" applyFill="1" applyBorder="1" applyAlignment="1">
      <alignment horizontal="center" vertical="center"/>
    </xf>
    <xf numFmtId="4" fontId="6" fillId="0" borderId="22" xfId="0" applyNumberFormat="1" applyFont="1" applyFill="1" applyBorder="1" applyAlignment="1">
      <alignment horizontal="center" vertical="center"/>
    </xf>
    <xf numFmtId="4" fontId="3" fillId="0" borderId="22" xfId="0" applyNumberFormat="1" applyFont="1" applyFill="1" applyBorder="1" applyAlignment="1">
      <alignment horizontal="center" vertical="center"/>
    </xf>
    <xf numFmtId="4" fontId="3" fillId="0" borderId="23" xfId="0" applyNumberFormat="1" applyFont="1" applyFill="1" applyBorder="1" applyAlignment="1">
      <alignment horizontal="center" vertical="center"/>
    </xf>
    <xf numFmtId="0" fontId="6" fillId="0" borderId="2" xfId="0" applyFont="1" applyFill="1" applyBorder="1" applyAlignment="1">
      <alignment horizontal="center" vertical="center"/>
    </xf>
    <xf numFmtId="4" fontId="6" fillId="0" borderId="21" xfId="0" applyNumberFormat="1" applyFont="1" applyFill="1" applyBorder="1" applyAlignment="1">
      <alignment horizontal="center" vertical="center"/>
    </xf>
    <xf numFmtId="4" fontId="6" fillId="0" borderId="23" xfId="0" applyNumberFormat="1" applyFont="1" applyFill="1" applyBorder="1" applyAlignment="1">
      <alignment horizontal="center" vertical="center"/>
    </xf>
    <xf numFmtId="0" fontId="1" fillId="0" borderId="0" xfId="0" applyFont="1" applyFill="1"/>
    <xf numFmtId="0" fontId="0" fillId="0" borderId="0" xfId="0" applyFill="1" applyAlignment="1">
      <alignment horizontal="center" vertical="center"/>
    </xf>
    <xf numFmtId="0" fontId="0" fillId="0" borderId="0" xfId="0" applyFill="1" applyAlignment="1">
      <alignment horizontal="center"/>
    </xf>
    <xf numFmtId="0" fontId="2" fillId="0" borderId="0" xfId="0" applyFont="1" applyFill="1" applyAlignment="1">
      <alignment horizontal="center" vertical="center"/>
    </xf>
    <xf numFmtId="0" fontId="11" fillId="0" borderId="0" xfId="0" applyFont="1" applyFill="1"/>
    <xf numFmtId="0" fontId="13" fillId="0" borderId="0" xfId="0" applyFont="1" applyFill="1" applyAlignment="1">
      <alignment horizontal="center" vertical="center"/>
    </xf>
    <xf numFmtId="0" fontId="13" fillId="0" borderId="0" xfId="0" applyFont="1" applyFill="1" applyAlignment="1">
      <alignment vertical="center"/>
    </xf>
    <xf numFmtId="0" fontId="14" fillId="0" borderId="0" xfId="0" applyFont="1" applyFill="1"/>
    <xf numFmtId="0" fontId="13" fillId="0" borderId="0" xfId="0" applyFont="1" applyFill="1"/>
    <xf numFmtId="4" fontId="13" fillId="0" borderId="0" xfId="0" applyNumberFormat="1" applyFont="1" applyFill="1"/>
    <xf numFmtId="4" fontId="15" fillId="0" borderId="0" xfId="0" applyNumberFormat="1" applyFont="1" applyFill="1"/>
    <xf numFmtId="4" fontId="16" fillId="0" borderId="0" xfId="0" applyNumberFormat="1" applyFont="1" applyFill="1" applyAlignment="1">
      <alignment vertical="center" wrapText="1"/>
    </xf>
    <xf numFmtId="0" fontId="17" fillId="0" borderId="0" xfId="0" applyFont="1" applyFill="1"/>
    <xf numFmtId="4" fontId="6" fillId="0" borderId="0" xfId="0" applyNumberFormat="1" applyFont="1" applyFill="1" applyAlignment="1">
      <alignment vertical="center"/>
    </xf>
    <xf numFmtId="4" fontId="3" fillId="0" borderId="8" xfId="0" applyNumberFormat="1" applyFont="1" applyFill="1" applyBorder="1" applyAlignment="1">
      <alignment horizontal="center" vertical="center"/>
    </xf>
    <xf numFmtId="0" fontId="12" fillId="0" borderId="0" xfId="0" applyFont="1" applyFill="1" applyBorder="1" applyAlignment="1">
      <alignment horizontal="left" vertical="center" wrapText="1"/>
    </xf>
    <xf numFmtId="4" fontId="3" fillId="0" borderId="29" xfId="0" applyNumberFormat="1" applyFont="1" applyFill="1" applyBorder="1" applyAlignment="1">
      <alignment horizontal="center" vertical="center"/>
    </xf>
    <xf numFmtId="4" fontId="6" fillId="0" borderId="30" xfId="0" applyNumberFormat="1" applyFont="1" applyFill="1" applyBorder="1" applyAlignment="1">
      <alignment horizontal="center" vertical="center"/>
    </xf>
    <xf numFmtId="4" fontId="6" fillId="0" borderId="31" xfId="0" applyNumberFormat="1" applyFont="1" applyFill="1" applyBorder="1" applyAlignment="1">
      <alignment horizontal="center" vertical="center"/>
    </xf>
    <xf numFmtId="4" fontId="6" fillId="0" borderId="32" xfId="0" applyNumberFormat="1" applyFont="1" applyFill="1" applyBorder="1" applyAlignment="1">
      <alignment horizontal="center" vertical="center"/>
    </xf>
    <xf numFmtId="0" fontId="6" fillId="0" borderId="5" xfId="0" applyFont="1" applyFill="1" applyBorder="1" applyAlignment="1">
      <alignment horizontal="center" vertical="center"/>
    </xf>
    <xf numFmtId="4" fontId="6" fillId="0" borderId="13" xfId="0" applyNumberFormat="1" applyFont="1" applyFill="1" applyBorder="1" applyAlignment="1">
      <alignment horizontal="center" vertical="center"/>
    </xf>
    <xf numFmtId="4" fontId="6" fillId="0" borderId="12" xfId="0" applyNumberFormat="1" applyFont="1" applyFill="1" applyBorder="1" applyAlignment="1">
      <alignment horizontal="center" vertical="center"/>
    </xf>
    <xf numFmtId="4" fontId="6" fillId="0" borderId="14" xfId="0" applyNumberFormat="1" applyFont="1" applyFill="1" applyBorder="1" applyAlignment="1">
      <alignment horizontal="center" vertical="center"/>
    </xf>
    <xf numFmtId="0" fontId="3" fillId="0" borderId="3"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17" xfId="0" applyFont="1" applyFill="1" applyBorder="1" applyAlignment="1">
      <alignment horizontal="left" vertical="center" wrapText="1"/>
    </xf>
    <xf numFmtId="4" fontId="3" fillId="2" borderId="8" xfId="0" applyNumberFormat="1" applyFont="1" applyFill="1" applyBorder="1" applyAlignment="1">
      <alignment horizontal="center" vertical="center"/>
    </xf>
    <xf numFmtId="4" fontId="6" fillId="2" borderId="3" xfId="0" applyNumberFormat="1" applyFont="1" applyFill="1" applyBorder="1" applyAlignment="1">
      <alignment horizontal="center" vertical="center"/>
    </xf>
    <xf numFmtId="4" fontId="3" fillId="2" borderId="3" xfId="0" applyNumberFormat="1" applyFont="1" applyFill="1" applyBorder="1" applyAlignment="1">
      <alignment horizontal="center" vertical="center"/>
    </xf>
    <xf numFmtId="4" fontId="3" fillId="2" borderId="20" xfId="0" applyNumberFormat="1" applyFont="1" applyFill="1" applyBorder="1" applyAlignment="1">
      <alignment horizontal="center" vertical="center"/>
    </xf>
    <xf numFmtId="0" fontId="6" fillId="2" borderId="0" xfId="0" applyFont="1" applyFill="1" applyAlignment="1">
      <alignment vertical="center" wrapText="1"/>
    </xf>
    <xf numFmtId="0" fontId="12" fillId="0" borderId="0" xfId="0" applyFont="1" applyFill="1" applyAlignment="1">
      <alignment horizontal="left" vertical="center" wrapText="1"/>
    </xf>
    <xf numFmtId="0" fontId="3" fillId="0" borderId="3" xfId="0" applyFont="1" applyFill="1" applyBorder="1" applyAlignment="1">
      <alignment horizontal="center" vertical="center"/>
    </xf>
    <xf numFmtId="4" fontId="12" fillId="2" borderId="0" xfId="0" applyNumberFormat="1" applyFont="1" applyFill="1" applyBorder="1" applyAlignment="1">
      <alignment horizontal="left" vertical="center" wrapText="1"/>
    </xf>
    <xf numFmtId="4" fontId="13" fillId="0" borderId="0" xfId="0" applyNumberFormat="1" applyFont="1" applyFill="1" applyAlignment="1">
      <alignment horizontal="left" vertical="center" wrapText="1"/>
    </xf>
    <xf numFmtId="4" fontId="3" fillId="0" borderId="0" xfId="0" applyNumberFormat="1" applyFont="1" applyFill="1" applyAlignment="1">
      <alignment horizontal="left" vertical="center" wrapText="1"/>
    </xf>
    <xf numFmtId="0" fontId="6" fillId="0" borderId="3" xfId="0" applyFont="1" applyFill="1" applyBorder="1" applyAlignment="1">
      <alignment horizontal="left" vertical="center" wrapText="1"/>
    </xf>
    <xf numFmtId="0" fontId="6" fillId="2" borderId="3" xfId="0" applyFont="1" applyFill="1" applyBorder="1" applyAlignment="1">
      <alignment horizontal="left" vertical="center" wrapText="1"/>
    </xf>
    <xf numFmtId="4" fontId="13" fillId="2" borderId="0" xfId="0" applyNumberFormat="1" applyFont="1" applyFill="1" applyAlignment="1">
      <alignment horizontal="left" vertical="center" wrapText="1"/>
    </xf>
    <xf numFmtId="4" fontId="3" fillId="2" borderId="0" xfId="0" applyNumberFormat="1" applyFont="1" applyFill="1" applyAlignment="1">
      <alignment horizontal="left" vertical="center" wrapText="1"/>
    </xf>
    <xf numFmtId="0" fontId="12" fillId="0" borderId="0" xfId="0" applyFont="1" applyFill="1" applyAlignment="1">
      <alignment vertical="center" wrapText="1"/>
    </xf>
    <xf numFmtId="0" fontId="6" fillId="0" borderId="2" xfId="0" applyFont="1" applyFill="1" applyBorder="1" applyAlignment="1">
      <alignment vertical="center" wrapText="1"/>
    </xf>
    <xf numFmtId="0" fontId="3" fillId="0" borderId="2" xfId="0" applyFont="1" applyFill="1" applyBorder="1" applyAlignment="1">
      <alignment vertical="center" wrapText="1"/>
    </xf>
    <xf numFmtId="49" fontId="0" fillId="0" borderId="0" xfId="0" applyNumberFormat="1" applyFill="1" applyAlignment="1">
      <alignment horizontal="center"/>
    </xf>
    <xf numFmtId="0" fontId="0" fillId="2" borderId="0" xfId="0" applyFill="1"/>
    <xf numFmtId="0" fontId="3" fillId="2"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49" fontId="5" fillId="0" borderId="0" xfId="0" applyNumberFormat="1" applyFont="1" applyFill="1" applyAlignment="1">
      <alignment horizontal="center" vertical="center"/>
    </xf>
    <xf numFmtId="4" fontId="3" fillId="0" borderId="12" xfId="0" applyNumberFormat="1" applyFont="1" applyFill="1" applyBorder="1" applyAlignment="1">
      <alignment horizontal="center" vertical="center" wrapText="1"/>
    </xf>
    <xf numFmtId="4" fontId="6" fillId="0" borderId="13" xfId="0" applyNumberFormat="1" applyFont="1" applyFill="1" applyBorder="1" applyAlignment="1">
      <alignment horizontal="center" vertical="center" wrapText="1"/>
    </xf>
    <xf numFmtId="4" fontId="3" fillId="2" borderId="13" xfId="0" applyNumberFormat="1" applyFont="1" applyFill="1" applyBorder="1" applyAlignment="1">
      <alignment horizontal="center" vertical="center" wrapText="1"/>
    </xf>
    <xf numFmtId="4" fontId="3" fillId="2" borderId="14" xfId="0" applyNumberFormat="1" applyFont="1" applyFill="1" applyBorder="1" applyAlignment="1">
      <alignment horizontal="center" vertical="center" wrapText="1"/>
    </xf>
    <xf numFmtId="4" fontId="3" fillId="2" borderId="12" xfId="0" applyNumberFormat="1" applyFont="1" applyFill="1" applyBorder="1" applyAlignment="1">
      <alignment horizontal="center" vertical="center" wrapText="1"/>
    </xf>
    <xf numFmtId="4" fontId="3" fillId="2" borderId="2" xfId="0" applyNumberFormat="1" applyFont="1" applyFill="1" applyBorder="1" applyAlignment="1">
      <alignment horizontal="center" vertical="center" wrapText="1"/>
    </xf>
    <xf numFmtId="4" fontId="3" fillId="2" borderId="16" xfId="0" applyNumberFormat="1" applyFont="1" applyFill="1" applyBorder="1" applyAlignment="1">
      <alignment horizontal="center" vertical="center" wrapText="1"/>
    </xf>
    <xf numFmtId="4" fontId="3" fillId="2" borderId="15" xfId="0" applyNumberFormat="1" applyFont="1" applyFill="1" applyBorder="1" applyAlignment="1">
      <alignment horizontal="center" vertical="center" wrapText="1"/>
    </xf>
    <xf numFmtId="4" fontId="3" fillId="2" borderId="15" xfId="0" applyNumberFormat="1" applyFont="1" applyFill="1" applyBorder="1" applyAlignment="1" applyProtection="1">
      <alignment horizontal="center" vertical="center" wrapText="1"/>
      <protection locked="0"/>
    </xf>
    <xf numFmtId="1" fontId="3" fillId="0"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xf>
    <xf numFmtId="4" fontId="3" fillId="2" borderId="2" xfId="0" applyNumberFormat="1" applyFont="1" applyFill="1" applyBorder="1" applyAlignment="1">
      <alignment horizontal="center" vertical="center"/>
    </xf>
    <xf numFmtId="4" fontId="3" fillId="2" borderId="16" xfId="0" applyNumberFormat="1" applyFont="1" applyFill="1" applyBorder="1" applyAlignment="1">
      <alignment horizontal="center" vertical="center"/>
    </xf>
    <xf numFmtId="0" fontId="3" fillId="0" borderId="9" xfId="0" applyFont="1" applyFill="1" applyBorder="1" applyAlignment="1">
      <alignment horizontal="center" vertical="center"/>
    </xf>
    <xf numFmtId="2" fontId="3" fillId="0" borderId="2" xfId="0" applyNumberFormat="1" applyFont="1" applyFill="1" applyBorder="1" applyAlignment="1">
      <alignment horizontal="center" vertical="center"/>
    </xf>
    <xf numFmtId="4" fontId="3" fillId="2" borderId="15" xfId="0" applyNumberFormat="1" applyFont="1" applyFill="1" applyBorder="1" applyAlignment="1">
      <alignment horizontal="center" vertical="center"/>
    </xf>
    <xf numFmtId="2" fontId="3" fillId="0" borderId="3" xfId="0" applyNumberFormat="1" applyFont="1" applyFill="1" applyBorder="1" applyAlignment="1">
      <alignment horizontal="center" vertical="center"/>
    </xf>
    <xf numFmtId="2" fontId="3" fillId="2" borderId="2" xfId="0" applyNumberFormat="1"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4" fontId="3" fillId="2" borderId="18" xfId="0" applyNumberFormat="1" applyFont="1" applyFill="1" applyBorder="1" applyAlignment="1">
      <alignment horizontal="center" vertical="center"/>
    </xf>
    <xf numFmtId="4" fontId="3" fillId="2" borderId="19" xfId="0" applyNumberFormat="1" applyFont="1" applyFill="1" applyBorder="1" applyAlignment="1">
      <alignment horizontal="center" vertical="center"/>
    </xf>
    <xf numFmtId="4" fontId="3" fillId="2" borderId="29" xfId="0" applyNumberFormat="1" applyFont="1" applyFill="1" applyBorder="1" applyAlignment="1">
      <alignment horizontal="center" vertical="center"/>
    </xf>
    <xf numFmtId="0" fontId="3" fillId="2" borderId="9" xfId="0" applyFont="1" applyFill="1" applyBorder="1" applyAlignment="1">
      <alignment horizontal="center" vertical="center"/>
    </xf>
    <xf numFmtId="49" fontId="5" fillId="0" borderId="0" xfId="0" applyNumberFormat="1" applyFont="1" applyFill="1" applyAlignment="1">
      <alignment horizontal="center"/>
    </xf>
    <xf numFmtId="4" fontId="3" fillId="2" borderId="13" xfId="0" applyNumberFormat="1" applyFont="1" applyFill="1" applyBorder="1" applyAlignment="1">
      <alignment horizontal="center" vertical="center"/>
    </xf>
    <xf numFmtId="4" fontId="3" fillId="2" borderId="14" xfId="0" applyNumberFormat="1" applyFont="1" applyFill="1" applyBorder="1" applyAlignment="1">
      <alignment horizontal="center" vertical="center"/>
    </xf>
    <xf numFmtId="4" fontId="6" fillId="2" borderId="12" xfId="0" applyNumberFormat="1" applyFont="1" applyFill="1" applyBorder="1" applyAlignment="1">
      <alignment horizontal="center" vertical="center"/>
    </xf>
    <xf numFmtId="0" fontId="6" fillId="2" borderId="3" xfId="0" applyFont="1" applyFill="1" applyBorder="1" applyAlignment="1">
      <alignment horizontal="center" vertical="center"/>
    </xf>
    <xf numFmtId="4" fontId="3" fillId="2" borderId="22" xfId="0" applyNumberFormat="1" applyFont="1" applyFill="1" applyBorder="1" applyAlignment="1">
      <alignment horizontal="center" vertical="center"/>
    </xf>
    <xf numFmtId="4" fontId="3" fillId="2" borderId="23" xfId="0" applyNumberFormat="1" applyFont="1" applyFill="1" applyBorder="1" applyAlignment="1">
      <alignment horizontal="center" vertical="center"/>
    </xf>
    <xf numFmtId="4" fontId="6" fillId="2" borderId="21" xfId="0" applyNumberFormat="1" applyFont="1" applyFill="1" applyBorder="1" applyAlignment="1">
      <alignment horizontal="center" vertical="center"/>
    </xf>
    <xf numFmtId="4" fontId="6" fillId="2" borderId="31" xfId="0" applyNumberFormat="1" applyFont="1" applyFill="1" applyBorder="1" applyAlignment="1">
      <alignment horizontal="center" vertical="center"/>
    </xf>
    <xf numFmtId="4" fontId="6" fillId="2" borderId="32" xfId="0" applyNumberFormat="1" applyFont="1" applyFill="1" applyBorder="1" applyAlignment="1">
      <alignment horizontal="center" vertical="center"/>
    </xf>
    <xf numFmtId="4" fontId="6" fillId="2" borderId="30" xfId="0" applyNumberFormat="1" applyFont="1" applyFill="1" applyBorder="1" applyAlignment="1">
      <alignment horizontal="center" vertical="center"/>
    </xf>
    <xf numFmtId="4" fontId="6" fillId="2" borderId="7" xfId="0" applyNumberFormat="1" applyFont="1" applyFill="1" applyBorder="1" applyAlignment="1">
      <alignment horizontal="center" vertical="center"/>
    </xf>
    <xf numFmtId="2" fontId="3" fillId="0" borderId="2" xfId="0" applyNumberFormat="1" applyFont="1" applyFill="1" applyBorder="1" applyAlignment="1">
      <alignment horizontal="center" vertical="center" wrapText="1"/>
    </xf>
    <xf numFmtId="2" fontId="3" fillId="2" borderId="2" xfId="0" applyNumberFormat="1" applyFont="1" applyFill="1" applyBorder="1" applyAlignment="1">
      <alignment horizontal="center" vertical="center" wrapText="1"/>
    </xf>
    <xf numFmtId="2" fontId="6" fillId="2" borderId="2"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0" fontId="3" fillId="0" borderId="2" xfId="0" applyFont="1" applyFill="1" applyBorder="1" applyAlignment="1">
      <alignment horizontal="right" vertical="center" wrapText="1"/>
    </xf>
    <xf numFmtId="0" fontId="3" fillId="0" borderId="2" xfId="0" applyFont="1" applyFill="1" applyBorder="1" applyAlignment="1">
      <alignment horizontal="center" wrapText="1"/>
    </xf>
    <xf numFmtId="4" fontId="6" fillId="2" borderId="2" xfId="0" applyNumberFormat="1" applyFont="1" applyFill="1" applyBorder="1" applyAlignment="1">
      <alignment horizontal="center" vertical="center"/>
    </xf>
    <xf numFmtId="4" fontId="6" fillId="2" borderId="2" xfId="0" applyNumberFormat="1" applyFont="1" applyFill="1" applyBorder="1" applyAlignment="1">
      <alignment horizontal="center" vertical="center" wrapText="1"/>
    </xf>
    <xf numFmtId="0" fontId="18" fillId="0" borderId="2" xfId="0" applyFont="1" applyFill="1" applyBorder="1" applyAlignment="1">
      <alignment horizontal="center" vertical="center"/>
    </xf>
    <xf numFmtId="0" fontId="5" fillId="0" borderId="2" xfId="0" applyFont="1" applyFill="1" applyBorder="1" applyAlignment="1">
      <alignment horizontal="center" vertical="center"/>
    </xf>
    <xf numFmtId="2" fontId="3" fillId="0" borderId="12" xfId="0" applyNumberFormat="1" applyFont="1" applyFill="1" applyBorder="1" applyAlignment="1">
      <alignment horizontal="center" vertical="center" wrapText="1"/>
    </xf>
    <xf numFmtId="2" fontId="3" fillId="2" borderId="13" xfId="0" applyNumberFormat="1" applyFont="1" applyFill="1" applyBorder="1" applyAlignment="1">
      <alignment horizontal="center" vertical="center" wrapText="1"/>
    </xf>
    <xf numFmtId="2" fontId="6" fillId="2" borderId="13" xfId="0" applyNumberFormat="1" applyFont="1" applyFill="1" applyBorder="1" applyAlignment="1">
      <alignment horizontal="center" vertical="center" wrapText="1"/>
    </xf>
    <xf numFmtId="2" fontId="3" fillId="2" borderId="14" xfId="0" applyNumberFormat="1" applyFont="1" applyFill="1" applyBorder="1" applyAlignment="1">
      <alignment horizontal="center" vertical="center" wrapText="1"/>
    </xf>
    <xf numFmtId="2" fontId="3" fillId="0" borderId="21" xfId="0" applyNumberFormat="1" applyFont="1" applyFill="1" applyBorder="1" applyAlignment="1">
      <alignment horizontal="center" vertical="center" wrapText="1"/>
    </xf>
    <xf numFmtId="2" fontId="3" fillId="2" borderId="22" xfId="0" applyNumberFormat="1" applyFont="1" applyFill="1" applyBorder="1" applyAlignment="1">
      <alignment horizontal="center" vertical="center" wrapText="1"/>
    </xf>
    <xf numFmtId="2" fontId="6" fillId="2" borderId="22" xfId="0" applyNumberFormat="1" applyFont="1" applyFill="1" applyBorder="1" applyAlignment="1">
      <alignment horizontal="center" vertical="center" wrapText="1"/>
    </xf>
    <xf numFmtId="2" fontId="3" fillId="2" borderId="23" xfId="0" applyNumberFormat="1" applyFont="1" applyFill="1" applyBorder="1" applyAlignment="1">
      <alignment horizontal="center" vertical="center" wrapText="1"/>
    </xf>
    <xf numFmtId="2" fontId="3" fillId="0" borderId="26" xfId="0" applyNumberFormat="1" applyFont="1" applyFill="1" applyBorder="1" applyAlignment="1">
      <alignment horizontal="center" vertical="center" wrapText="1"/>
    </xf>
    <xf numFmtId="2" fontId="3" fillId="2" borderId="27" xfId="0" applyNumberFormat="1" applyFont="1" applyFill="1" applyBorder="1" applyAlignment="1">
      <alignment horizontal="center" vertical="center" wrapText="1"/>
    </xf>
    <xf numFmtId="2" fontId="3" fillId="2" borderId="28" xfId="0" applyNumberFormat="1" applyFont="1" applyFill="1" applyBorder="1" applyAlignment="1">
      <alignment horizontal="center" vertical="center" wrapText="1"/>
    </xf>
    <xf numFmtId="2" fontId="6" fillId="2" borderId="23" xfId="0" applyNumberFormat="1" applyFont="1" applyFill="1" applyBorder="1" applyAlignment="1">
      <alignment horizontal="center" vertical="center" wrapText="1"/>
    </xf>
    <xf numFmtId="2" fontId="3" fillId="2" borderId="12" xfId="0" applyNumberFormat="1" applyFont="1" applyFill="1" applyBorder="1" applyAlignment="1">
      <alignment horizontal="center" vertical="center" wrapText="1"/>
    </xf>
    <xf numFmtId="2" fontId="3" fillId="2" borderId="21" xfId="0" applyNumberFormat="1" applyFont="1" applyFill="1" applyBorder="1" applyAlignment="1">
      <alignment horizontal="center" vertical="center" wrapText="1"/>
    </xf>
    <xf numFmtId="2" fontId="3" fillId="2" borderId="26" xfId="0" applyNumberFormat="1" applyFont="1" applyFill="1" applyBorder="1" applyAlignment="1">
      <alignment horizontal="center" vertical="center" wrapText="1"/>
    </xf>
    <xf numFmtId="0" fontId="0" fillId="2" borderId="0" xfId="0" applyFill="1" applyBorder="1"/>
    <xf numFmtId="0" fontId="0" fillId="2" borderId="0" xfId="0" applyFill="1" applyBorder="1" applyAlignment="1"/>
    <xf numFmtId="4" fontId="3" fillId="2" borderId="21" xfId="0" applyNumberFormat="1" applyFont="1" applyFill="1" applyBorder="1" applyAlignment="1">
      <alignment horizontal="center" vertical="center"/>
    </xf>
    <xf numFmtId="2" fontId="3" fillId="0" borderId="15" xfId="0" applyNumberFormat="1" applyFont="1" applyFill="1" applyBorder="1" applyAlignment="1">
      <alignment horizontal="center" vertical="center" wrapText="1"/>
    </xf>
    <xf numFmtId="2" fontId="3" fillId="2" borderId="16" xfId="0" applyNumberFormat="1" applyFont="1" applyFill="1" applyBorder="1" applyAlignment="1">
      <alignment horizontal="center" vertical="center" wrapText="1"/>
    </xf>
    <xf numFmtId="2" fontId="3" fillId="2" borderId="15" xfId="0" applyNumberFormat="1" applyFont="1" applyFill="1" applyBorder="1" applyAlignment="1">
      <alignment horizontal="center" vertical="center" wrapText="1"/>
    </xf>
    <xf numFmtId="2" fontId="3" fillId="0" borderId="22" xfId="0" applyNumberFormat="1" applyFont="1" applyFill="1" applyBorder="1" applyAlignment="1">
      <alignment horizontal="center" vertical="center" wrapText="1"/>
    </xf>
    <xf numFmtId="2" fontId="3" fillId="0" borderId="27" xfId="0" applyNumberFormat="1"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2" fontId="6" fillId="2" borderId="27" xfId="0" applyNumberFormat="1" applyFont="1" applyFill="1" applyBorder="1" applyAlignment="1">
      <alignment horizontal="center" vertical="center" wrapText="1"/>
    </xf>
    <xf numFmtId="0" fontId="5" fillId="2" borderId="0" xfId="0" applyFont="1" applyFill="1" applyBorder="1" applyAlignment="1"/>
    <xf numFmtId="4" fontId="6" fillId="2" borderId="13" xfId="0" applyNumberFormat="1" applyFont="1" applyFill="1" applyBorder="1" applyAlignment="1">
      <alignment horizontal="center" vertical="center"/>
    </xf>
    <xf numFmtId="4" fontId="6" fillId="2" borderId="22" xfId="0" applyNumberFormat="1" applyFont="1" applyFill="1" applyBorder="1" applyAlignment="1">
      <alignment horizontal="center" vertical="center"/>
    </xf>
    <xf numFmtId="4" fontId="6" fillId="2" borderId="13" xfId="0" applyNumberFormat="1" applyFont="1" applyFill="1" applyBorder="1" applyAlignment="1">
      <alignment horizontal="center" vertical="center" wrapText="1"/>
    </xf>
    <xf numFmtId="4" fontId="6" fillId="2" borderId="18" xfId="0" applyNumberFormat="1" applyFont="1" applyFill="1" applyBorder="1" applyAlignment="1">
      <alignment horizontal="center" vertical="center"/>
    </xf>
    <xf numFmtId="0" fontId="0" fillId="2" borderId="0" xfId="0" applyFill="1" applyAlignment="1">
      <alignment horizontal="center"/>
    </xf>
    <xf numFmtId="4" fontId="6" fillId="2" borderId="2" xfId="0" applyNumberFormat="1" applyFont="1" applyFill="1" applyBorder="1" applyAlignment="1" applyProtection="1">
      <alignment horizontal="center" vertical="center" wrapText="1"/>
      <protection locked="0"/>
    </xf>
    <xf numFmtId="0" fontId="2" fillId="0" borderId="25" xfId="0" applyFont="1" applyFill="1" applyBorder="1" applyAlignment="1">
      <alignment horizontal="center" vertical="center"/>
    </xf>
    <xf numFmtId="0" fontId="0" fillId="0" borderId="25" xfId="0" applyFill="1" applyBorder="1"/>
    <xf numFmtId="0" fontId="0" fillId="0" borderId="25" xfId="0" applyFill="1" applyBorder="1" applyAlignment="1">
      <alignment horizontal="center"/>
    </xf>
    <xf numFmtId="49" fontId="18" fillId="0" borderId="9"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wrapText="1"/>
    </xf>
    <xf numFmtId="0" fontId="18" fillId="0" borderId="5" xfId="0" applyFont="1" applyFill="1" applyBorder="1" applyAlignment="1">
      <alignment horizontal="center" vertical="center"/>
    </xf>
    <xf numFmtId="0" fontId="5" fillId="0" borderId="5" xfId="0" applyFont="1" applyFill="1" applyBorder="1" applyAlignment="1">
      <alignment horizontal="center" vertical="center"/>
    </xf>
    <xf numFmtId="4" fontId="6" fillId="0" borderId="14" xfId="0" applyNumberFormat="1" applyFont="1" applyFill="1" applyBorder="1" applyAlignment="1">
      <alignment horizontal="center" vertical="center" wrapText="1"/>
    </xf>
    <xf numFmtId="4" fontId="3" fillId="0" borderId="21" xfId="0" applyNumberFormat="1" applyFont="1" applyFill="1" applyBorder="1" applyAlignment="1">
      <alignment horizontal="center" vertical="center" wrapText="1"/>
    </xf>
    <xf numFmtId="4" fontId="6" fillId="2" borderId="22" xfId="0" applyNumberFormat="1" applyFont="1" applyFill="1" applyBorder="1" applyAlignment="1">
      <alignment horizontal="center" vertical="center" wrapText="1"/>
    </xf>
    <xf numFmtId="4" fontId="3" fillId="2" borderId="22" xfId="0" applyNumberFormat="1" applyFont="1" applyFill="1" applyBorder="1" applyAlignment="1">
      <alignment horizontal="center" vertical="center" wrapText="1"/>
    </xf>
    <xf numFmtId="4" fontId="3" fillId="2" borderId="23" xfId="0" applyNumberFormat="1" applyFont="1" applyFill="1" applyBorder="1" applyAlignment="1">
      <alignment horizontal="center" vertical="center" wrapText="1"/>
    </xf>
    <xf numFmtId="4" fontId="3" fillId="2" borderId="21" xfId="0" applyNumberFormat="1" applyFont="1" applyFill="1" applyBorder="1" applyAlignment="1">
      <alignment horizontal="center" vertical="center" wrapText="1"/>
    </xf>
    <xf numFmtId="4" fontId="6" fillId="0" borderId="23" xfId="0" applyNumberFormat="1" applyFont="1" applyFill="1" applyBorder="1" applyAlignment="1">
      <alignment horizontal="center" vertical="center" wrapText="1"/>
    </xf>
    <xf numFmtId="4" fontId="3" fillId="0" borderId="22" xfId="0" applyNumberFormat="1" applyFont="1" applyFill="1" applyBorder="1" applyAlignment="1">
      <alignment horizontal="center" vertical="center" wrapText="1"/>
    </xf>
    <xf numFmtId="4" fontId="3" fillId="0" borderId="26" xfId="0" applyNumberFormat="1" applyFont="1" applyFill="1" applyBorder="1" applyAlignment="1">
      <alignment horizontal="center" vertical="center" wrapText="1"/>
    </xf>
    <xf numFmtId="4" fontId="6" fillId="2" borderId="27" xfId="0" applyNumberFormat="1" applyFont="1" applyFill="1" applyBorder="1" applyAlignment="1">
      <alignment horizontal="center" vertical="center" wrapText="1"/>
    </xf>
    <xf numFmtId="4" fontId="3" fillId="2" borderId="28" xfId="0" applyNumberFormat="1" applyFont="1" applyFill="1" applyBorder="1" applyAlignment="1">
      <alignment horizontal="center" vertical="center" wrapText="1"/>
    </xf>
    <xf numFmtId="4" fontId="3" fillId="2" borderId="26" xfId="0" applyNumberFormat="1" applyFont="1" applyFill="1" applyBorder="1" applyAlignment="1">
      <alignment horizontal="center" vertical="center" wrapText="1"/>
    </xf>
    <xf numFmtId="4" fontId="6" fillId="0" borderId="28" xfId="0" applyNumberFormat="1" applyFont="1" applyFill="1" applyBorder="1" applyAlignment="1">
      <alignment horizontal="center" vertical="center" wrapText="1"/>
    </xf>
    <xf numFmtId="4" fontId="6" fillId="2" borderId="14" xfId="0" applyNumberFormat="1" applyFont="1" applyFill="1" applyBorder="1" applyAlignment="1">
      <alignment horizontal="center" vertical="center" wrapText="1"/>
    </xf>
    <xf numFmtId="4" fontId="6" fillId="2" borderId="16" xfId="0" applyNumberFormat="1" applyFont="1" applyFill="1" applyBorder="1" applyAlignment="1">
      <alignment horizontal="center" vertical="center" wrapText="1"/>
    </xf>
    <xf numFmtId="4" fontId="6" fillId="2" borderId="23" xfId="0" applyNumberFormat="1" applyFont="1" applyFill="1" applyBorder="1" applyAlignment="1">
      <alignment horizontal="center" vertical="center" wrapText="1"/>
    </xf>
    <xf numFmtId="2" fontId="6" fillId="0" borderId="14" xfId="0" applyNumberFormat="1" applyFont="1" applyFill="1" applyBorder="1" applyAlignment="1">
      <alignment horizontal="center" vertical="center" wrapText="1"/>
    </xf>
    <xf numFmtId="2" fontId="6" fillId="0" borderId="16" xfId="0" applyNumberFormat="1" applyFont="1" applyFill="1" applyBorder="1" applyAlignment="1">
      <alignment horizontal="center" vertical="center" wrapText="1"/>
    </xf>
    <xf numFmtId="2" fontId="6" fillId="0" borderId="23" xfId="0" applyNumberFormat="1" applyFont="1" applyFill="1" applyBorder="1" applyAlignment="1">
      <alignment horizontal="center" vertical="center" wrapText="1"/>
    </xf>
    <xf numFmtId="2" fontId="6" fillId="0" borderId="28" xfId="0" applyNumberFormat="1" applyFont="1" applyFill="1" applyBorder="1" applyAlignment="1">
      <alignment horizontal="center" vertical="center" wrapText="1"/>
    </xf>
    <xf numFmtId="2" fontId="6" fillId="2" borderId="16" xfId="0" applyNumberFormat="1" applyFont="1" applyFill="1" applyBorder="1" applyAlignment="1">
      <alignment horizontal="center" vertical="center" wrapText="1"/>
    </xf>
    <xf numFmtId="4" fontId="6" fillId="2" borderId="34" xfId="0" applyNumberFormat="1" applyFont="1" applyFill="1" applyBorder="1" applyAlignment="1">
      <alignment horizontal="center" vertical="center" wrapText="1"/>
    </xf>
    <xf numFmtId="4" fontId="6" fillId="2" borderId="35" xfId="0" applyNumberFormat="1" applyFont="1" applyFill="1" applyBorder="1" applyAlignment="1">
      <alignment horizontal="center" vertical="center" wrapText="1"/>
    </xf>
    <xf numFmtId="4" fontId="6" fillId="0" borderId="22" xfId="0" applyNumberFormat="1" applyFont="1" applyFill="1" applyBorder="1" applyAlignment="1">
      <alignment horizontal="center" vertical="center" wrapText="1"/>
    </xf>
    <xf numFmtId="4" fontId="6" fillId="2" borderId="36" xfId="0" applyNumberFormat="1" applyFont="1" applyFill="1" applyBorder="1" applyAlignment="1">
      <alignment horizontal="center" vertical="center" wrapText="1"/>
    </xf>
    <xf numFmtId="4" fontId="6" fillId="0" borderId="27" xfId="0" applyNumberFormat="1" applyFont="1" applyFill="1" applyBorder="1" applyAlignment="1">
      <alignment horizontal="center" vertical="center" wrapText="1"/>
    </xf>
    <xf numFmtId="4" fontId="19" fillId="2" borderId="8" xfId="0" applyNumberFormat="1" applyFont="1" applyFill="1" applyBorder="1" applyAlignment="1">
      <alignment horizontal="center" vertical="center"/>
    </xf>
    <xf numFmtId="4" fontId="20" fillId="2" borderId="3" xfId="0" applyNumberFormat="1" applyFont="1" applyFill="1" applyBorder="1" applyAlignment="1">
      <alignment horizontal="center" vertical="center"/>
    </xf>
    <xf numFmtId="0" fontId="3" fillId="0" borderId="9"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xf>
    <xf numFmtId="49" fontId="3" fillId="2" borderId="5" xfId="0" applyNumberFormat="1" applyFont="1" applyFill="1" applyBorder="1" applyAlignment="1">
      <alignment horizontal="center" vertical="center"/>
    </xf>
    <xf numFmtId="0" fontId="12" fillId="2" borderId="0" xfId="0" applyFont="1" applyFill="1" applyAlignment="1">
      <alignment vertical="center" wrapText="1"/>
    </xf>
    <xf numFmtId="0" fontId="0" fillId="0" borderId="0" xfId="0" applyFill="1" applyBorder="1" applyAlignment="1">
      <alignment horizontal="center" vertical="center"/>
    </xf>
    <xf numFmtId="49" fontId="0" fillId="0" borderId="0" xfId="0" applyNumberFormat="1" applyFill="1" applyBorder="1" applyAlignment="1">
      <alignment horizontal="center"/>
    </xf>
    <xf numFmtId="0" fontId="0" fillId="0" borderId="0" xfId="0" applyFill="1" applyBorder="1"/>
    <xf numFmtId="0" fontId="2" fillId="0" borderId="0" xfId="0" applyFont="1" applyFill="1" applyBorder="1" applyAlignment="1">
      <alignment horizontal="center" vertical="center"/>
    </xf>
    <xf numFmtId="0" fontId="5" fillId="0" borderId="0" xfId="0" applyFont="1" applyFill="1" applyBorder="1" applyAlignment="1">
      <alignment horizontal="center"/>
    </xf>
    <xf numFmtId="0" fontId="5" fillId="2" borderId="0" xfId="0" applyFont="1" applyFill="1" applyBorder="1" applyAlignment="1">
      <alignment horizontal="center"/>
    </xf>
    <xf numFmtId="0" fontId="5" fillId="2" borderId="0" xfId="0" applyFont="1" applyFill="1" applyBorder="1"/>
    <xf numFmtId="0" fontId="5" fillId="0" borderId="0" xfId="0" applyFont="1" applyFill="1" applyBorder="1"/>
    <xf numFmtId="4" fontId="0" fillId="0" borderId="0" xfId="0" applyNumberFormat="1" applyFill="1"/>
    <xf numFmtId="0" fontId="5" fillId="0" borderId="0" xfId="0" applyFont="1" applyFill="1" applyAlignment="1">
      <alignment vertical="center" wrapText="1"/>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righ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4" fontId="6" fillId="2" borderId="3" xfId="0" applyNumberFormat="1" applyFont="1" applyFill="1" applyBorder="1" applyAlignment="1">
      <alignment horizontal="center" vertical="center" wrapText="1"/>
    </xf>
    <xf numFmtId="4" fontId="6" fillId="2" borderId="7" xfId="0" applyNumberFormat="1" applyFont="1" applyFill="1" applyBorder="1" applyAlignment="1">
      <alignment horizontal="center" vertical="center" wrapText="1"/>
    </xf>
    <xf numFmtId="4" fontId="3" fillId="0" borderId="26" xfId="0" applyNumberFormat="1" applyFont="1" applyFill="1" applyBorder="1" applyAlignment="1">
      <alignment horizontal="center" vertical="center"/>
    </xf>
    <xf numFmtId="4" fontId="3" fillId="2" borderId="27" xfId="0" applyNumberFormat="1" applyFont="1" applyFill="1" applyBorder="1" applyAlignment="1">
      <alignment horizontal="center" vertical="center"/>
    </xf>
    <xf numFmtId="4" fontId="3" fillId="2" borderId="28" xfId="0" applyNumberFormat="1" applyFont="1" applyFill="1" applyBorder="1" applyAlignment="1">
      <alignment horizontal="center" vertical="center"/>
    </xf>
    <xf numFmtId="4" fontId="3" fillId="2" borderId="26" xfId="0" applyNumberFormat="1" applyFont="1" applyFill="1" applyBorder="1" applyAlignment="1">
      <alignment horizontal="center" vertical="center"/>
    </xf>
    <xf numFmtId="4" fontId="3" fillId="0" borderId="28" xfId="0" applyNumberFormat="1" applyFont="1" applyFill="1" applyBorder="1" applyAlignment="1">
      <alignment horizontal="center" vertical="center"/>
    </xf>
    <xf numFmtId="4" fontId="6" fillId="2" borderId="27" xfId="0" applyNumberFormat="1" applyFont="1" applyFill="1" applyBorder="1" applyAlignment="1">
      <alignment horizontal="center" vertical="center"/>
    </xf>
    <xf numFmtId="4" fontId="6" fillId="0" borderId="27" xfId="0" applyNumberFormat="1" applyFont="1" applyFill="1" applyBorder="1" applyAlignment="1">
      <alignment horizontal="center" vertical="center"/>
    </xf>
    <xf numFmtId="4" fontId="6" fillId="0" borderId="28" xfId="0" applyNumberFormat="1" applyFont="1" applyFill="1" applyBorder="1" applyAlignment="1">
      <alignment horizontal="center" vertical="center"/>
    </xf>
    <xf numFmtId="4" fontId="6" fillId="0" borderId="26" xfId="0" applyNumberFormat="1" applyFont="1" applyFill="1" applyBorder="1" applyAlignment="1">
      <alignment horizontal="center" vertical="center" wrapText="1"/>
    </xf>
    <xf numFmtId="4" fontId="6" fillId="2" borderId="28" xfId="0" applyNumberFormat="1" applyFont="1" applyFill="1" applyBorder="1" applyAlignment="1">
      <alignment horizontal="center" vertical="center" wrapText="1"/>
    </xf>
    <xf numFmtId="2" fontId="6" fillId="2" borderId="28" xfId="0" applyNumberFormat="1" applyFont="1" applyFill="1" applyBorder="1" applyAlignment="1">
      <alignment horizontal="center" vertical="center" wrapText="1"/>
    </xf>
    <xf numFmtId="2" fontId="6" fillId="0" borderId="27" xfId="0" applyNumberFormat="1" applyFont="1" applyFill="1" applyBorder="1" applyAlignment="1">
      <alignment horizontal="center" vertical="center" wrapText="1"/>
    </xf>
    <xf numFmtId="4" fontId="6" fillId="0" borderId="12" xfId="0" applyNumberFormat="1" applyFont="1" applyFill="1" applyBorder="1" applyAlignment="1">
      <alignment horizontal="center" vertical="center" wrapText="1"/>
    </xf>
    <xf numFmtId="4" fontId="6" fillId="2" borderId="15" xfId="0" applyNumberFormat="1" applyFont="1" applyFill="1" applyBorder="1" applyAlignment="1">
      <alignment horizontal="center" vertical="center" wrapText="1"/>
    </xf>
    <xf numFmtId="4" fontId="6" fillId="0" borderId="15" xfId="0" applyNumberFormat="1" applyFont="1" applyFill="1" applyBorder="1" applyAlignment="1">
      <alignment horizontal="center" vertical="center" wrapText="1"/>
    </xf>
    <xf numFmtId="4" fontId="18" fillId="2" borderId="22" xfId="0" applyNumberFormat="1" applyFont="1" applyFill="1" applyBorder="1" applyAlignment="1">
      <alignment horizontal="center" vertical="center"/>
    </xf>
    <xf numFmtId="4" fontId="6" fillId="2" borderId="12" xfId="0" applyNumberFormat="1" applyFont="1" applyFill="1" applyBorder="1" applyAlignment="1">
      <alignment horizontal="center" vertical="center" wrapText="1"/>
    </xf>
    <xf numFmtId="4" fontId="6" fillId="2" borderId="21" xfId="0" applyNumberFormat="1" applyFont="1" applyFill="1" applyBorder="1" applyAlignment="1">
      <alignment horizontal="center" vertical="center" wrapText="1"/>
    </xf>
    <xf numFmtId="4" fontId="18" fillId="0" borderId="2" xfId="0" applyNumberFormat="1" applyFont="1" applyFill="1" applyBorder="1" applyAlignment="1">
      <alignment horizontal="center" vertical="center"/>
    </xf>
    <xf numFmtId="4" fontId="3" fillId="2" borderId="30" xfId="0" applyNumberFormat="1" applyFont="1" applyFill="1" applyBorder="1" applyAlignment="1">
      <alignment horizontal="center" vertical="center"/>
    </xf>
    <xf numFmtId="4" fontId="3" fillId="2" borderId="31" xfId="0" applyNumberFormat="1" applyFont="1" applyFill="1" applyBorder="1" applyAlignment="1">
      <alignment horizontal="center" vertical="center"/>
    </xf>
    <xf numFmtId="4" fontId="3" fillId="0" borderId="32" xfId="0" applyNumberFormat="1" applyFont="1" applyFill="1" applyBorder="1" applyAlignment="1">
      <alignment horizontal="center" vertical="center"/>
    </xf>
    <xf numFmtId="4" fontId="3" fillId="0" borderId="27" xfId="0" applyNumberFormat="1" applyFont="1" applyFill="1" applyBorder="1" applyAlignment="1">
      <alignment horizontal="center" vertical="center"/>
    </xf>
    <xf numFmtId="4" fontId="3" fillId="2" borderId="12" xfId="0" applyNumberFormat="1" applyFont="1" applyFill="1" applyBorder="1" applyAlignment="1">
      <alignment horizontal="center" vertical="center"/>
    </xf>
    <xf numFmtId="4" fontId="5" fillId="0" borderId="15" xfId="0" applyNumberFormat="1" applyFont="1" applyFill="1" applyBorder="1" applyAlignment="1">
      <alignment horizontal="center" vertical="center"/>
    </xf>
    <xf numFmtId="4" fontId="5" fillId="0" borderId="21" xfId="0" applyNumberFormat="1" applyFont="1" applyFill="1" applyBorder="1" applyAlignment="1">
      <alignment horizontal="center" vertical="center"/>
    </xf>
    <xf numFmtId="4" fontId="5" fillId="0" borderId="2" xfId="0" applyNumberFormat="1" applyFont="1" applyFill="1" applyBorder="1" applyAlignment="1">
      <alignment horizontal="center" vertical="center"/>
    </xf>
    <xf numFmtId="4" fontId="5" fillId="0" borderId="16" xfId="0" applyNumberFormat="1" applyFont="1" applyFill="1" applyBorder="1" applyAlignment="1">
      <alignment horizontal="center" vertical="center"/>
    </xf>
    <xf numFmtId="4" fontId="5" fillId="2" borderId="22" xfId="0" applyNumberFormat="1" applyFont="1" applyFill="1" applyBorder="1" applyAlignment="1">
      <alignment horizontal="center" vertical="center"/>
    </xf>
    <xf numFmtId="4" fontId="5" fillId="2" borderId="23" xfId="0" applyNumberFormat="1" applyFont="1" applyFill="1" applyBorder="1" applyAlignment="1">
      <alignment horizontal="center" vertical="center"/>
    </xf>
    <xf numFmtId="4" fontId="5" fillId="2" borderId="21" xfId="0" applyNumberFormat="1" applyFont="1" applyFill="1" applyBorder="1" applyAlignment="1">
      <alignment horizontal="center" vertical="center"/>
    </xf>
    <xf numFmtId="4" fontId="3" fillId="0" borderId="14" xfId="0" applyNumberFormat="1" applyFont="1" applyFill="1" applyBorder="1" applyAlignment="1">
      <alignment horizontal="center" vertical="center"/>
    </xf>
    <xf numFmtId="4" fontId="5" fillId="0" borderId="23" xfId="0" applyNumberFormat="1" applyFont="1" applyFill="1" applyBorder="1" applyAlignment="1">
      <alignment horizontal="center" vertical="center"/>
    </xf>
    <xf numFmtId="4" fontId="3" fillId="0" borderId="13" xfId="0" applyNumberFormat="1" applyFont="1" applyFill="1" applyBorder="1" applyAlignment="1">
      <alignment horizontal="center" vertical="center"/>
    </xf>
    <xf numFmtId="4" fontId="5" fillId="0" borderId="22" xfId="0" applyNumberFormat="1" applyFont="1" applyFill="1" applyBorder="1" applyAlignment="1">
      <alignment horizontal="center" vertical="center"/>
    </xf>
    <xf numFmtId="4" fontId="3" fillId="2" borderId="27" xfId="0" applyNumberFormat="1" applyFont="1" applyFill="1" applyBorder="1" applyAlignment="1">
      <alignment horizontal="center" vertical="center" wrapText="1"/>
    </xf>
    <xf numFmtId="4" fontId="3" fillId="0" borderId="27"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2" borderId="7" xfId="0" applyNumberFormat="1" applyFont="1" applyFill="1" applyBorder="1" applyAlignment="1">
      <alignment horizontal="center" vertical="center" wrapText="1"/>
    </xf>
    <xf numFmtId="4" fontId="3" fillId="0" borderId="30" xfId="0" applyNumberFormat="1" applyFont="1" applyFill="1" applyBorder="1" applyAlignment="1">
      <alignment horizontal="center" vertical="center"/>
    </xf>
    <xf numFmtId="4" fontId="3" fillId="0" borderId="7" xfId="0" applyNumberFormat="1" applyFont="1" applyFill="1" applyBorder="1" applyAlignment="1">
      <alignment horizontal="center" vertical="center"/>
    </xf>
    <xf numFmtId="4" fontId="3" fillId="2" borderId="32" xfId="0" applyNumberFormat="1" applyFont="1" applyFill="1" applyBorder="1" applyAlignment="1">
      <alignment horizontal="center" vertical="center"/>
    </xf>
    <xf numFmtId="4" fontId="3" fillId="2" borderId="7" xfId="0" applyNumberFormat="1" applyFont="1" applyFill="1" applyBorder="1" applyAlignment="1">
      <alignment horizontal="center" vertical="center"/>
    </xf>
    <xf numFmtId="4" fontId="3" fillId="0" borderId="31" xfId="0" applyNumberFormat="1"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5" xfId="0" applyFont="1" applyFill="1" applyBorder="1" applyAlignment="1">
      <alignment horizontal="right" vertical="center"/>
    </xf>
    <xf numFmtId="0" fontId="6" fillId="0" borderId="2" xfId="0" applyFont="1" applyFill="1" applyBorder="1" applyAlignment="1">
      <alignment horizontal="right" vertical="center"/>
    </xf>
    <xf numFmtId="0" fontId="6" fillId="0" borderId="4" xfId="0" applyFont="1" applyFill="1" applyBorder="1" applyAlignment="1">
      <alignment horizontal="right" vertical="center"/>
    </xf>
    <xf numFmtId="0" fontId="6" fillId="0" borderId="4"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5" xfId="0" applyFont="1" applyFill="1" applyBorder="1" applyAlignment="1">
      <alignment horizontal="left" vertical="center" wrapText="1"/>
    </xf>
    <xf numFmtId="4" fontId="6" fillId="0" borderId="18" xfId="0" applyNumberFormat="1" applyFont="1" applyFill="1" applyBorder="1" applyAlignment="1">
      <alignment horizontal="center" vertical="center" wrapText="1"/>
    </xf>
    <xf numFmtId="4" fontId="6" fillId="0" borderId="33" xfId="0" applyNumberFormat="1" applyFont="1" applyFill="1" applyBorder="1" applyAlignment="1">
      <alignment horizontal="center" vertical="center" wrapText="1"/>
    </xf>
    <xf numFmtId="4" fontId="6" fillId="0" borderId="31" xfId="0" applyNumberFormat="1" applyFont="1" applyFill="1" applyBorder="1" applyAlignment="1">
      <alignment horizontal="center" vertical="center" wrapText="1"/>
    </xf>
    <xf numFmtId="4" fontId="6" fillId="0" borderId="19" xfId="0" applyNumberFormat="1" applyFont="1" applyFill="1" applyBorder="1" applyAlignment="1">
      <alignment horizontal="center" vertical="center" wrapText="1"/>
    </xf>
    <xf numFmtId="4" fontId="6" fillId="0" borderId="39" xfId="0" applyNumberFormat="1" applyFont="1" applyFill="1" applyBorder="1" applyAlignment="1">
      <alignment horizontal="center" vertical="center" wrapText="1"/>
    </xf>
    <xf numFmtId="4" fontId="6" fillId="0" borderId="32" xfId="0" applyNumberFormat="1" applyFont="1" applyFill="1" applyBorder="1" applyAlignment="1">
      <alignment horizontal="center" vertical="center" wrapText="1"/>
    </xf>
    <xf numFmtId="4" fontId="6" fillId="0" borderId="29" xfId="0" applyNumberFormat="1" applyFont="1" applyFill="1" applyBorder="1" applyAlignment="1">
      <alignment horizontal="center" vertical="center" wrapText="1"/>
    </xf>
    <xf numFmtId="4" fontId="6" fillId="0" borderId="38" xfId="0" applyNumberFormat="1" applyFont="1" applyFill="1" applyBorder="1" applyAlignment="1">
      <alignment horizontal="center" vertical="center" wrapText="1"/>
    </xf>
    <xf numFmtId="4" fontId="6" fillId="0" borderId="30" xfId="0" applyNumberFormat="1" applyFont="1" applyFill="1" applyBorder="1" applyAlignment="1">
      <alignment horizontal="center" vertical="center" wrapText="1"/>
    </xf>
    <xf numFmtId="4" fontId="6" fillId="2" borderId="18" xfId="0" applyNumberFormat="1" applyFont="1" applyFill="1" applyBorder="1" applyAlignment="1">
      <alignment horizontal="center" vertical="center" wrapText="1"/>
    </xf>
    <xf numFmtId="4" fontId="6" fillId="2" borderId="33" xfId="0" applyNumberFormat="1" applyFont="1" applyFill="1" applyBorder="1" applyAlignment="1">
      <alignment horizontal="center" vertical="center" wrapText="1"/>
    </xf>
    <xf numFmtId="4" fontId="6" fillId="2" borderId="31" xfId="0" applyNumberFormat="1" applyFont="1" applyFill="1" applyBorder="1" applyAlignment="1">
      <alignment horizontal="center" vertical="center" wrapText="1"/>
    </xf>
    <xf numFmtId="4" fontId="6" fillId="2" borderId="19" xfId="0" applyNumberFormat="1" applyFont="1" applyFill="1" applyBorder="1" applyAlignment="1">
      <alignment horizontal="center" vertical="center" wrapText="1"/>
    </xf>
    <xf numFmtId="4" fontId="6" fillId="2" borderId="39" xfId="0" applyNumberFormat="1" applyFont="1" applyFill="1" applyBorder="1" applyAlignment="1">
      <alignment horizontal="center" vertical="center" wrapText="1"/>
    </xf>
    <xf numFmtId="4" fontId="6" fillId="2" borderId="32" xfId="0" applyNumberFormat="1" applyFont="1" applyFill="1" applyBorder="1" applyAlignment="1">
      <alignment horizontal="center" vertical="center" wrapText="1"/>
    </xf>
    <xf numFmtId="0" fontId="6" fillId="0" borderId="2" xfId="0" applyFont="1" applyFill="1" applyBorder="1" applyAlignment="1">
      <alignment horizontal="right" vertical="center" wrapText="1"/>
    </xf>
    <xf numFmtId="0" fontId="6" fillId="0" borderId="4" xfId="0" applyFont="1" applyFill="1" applyBorder="1" applyAlignment="1">
      <alignment horizontal="right" vertical="center" wrapText="1"/>
    </xf>
    <xf numFmtId="0" fontId="3" fillId="0" borderId="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5" fillId="0" borderId="0" xfId="0" applyFont="1" applyFill="1" applyAlignment="1">
      <alignment horizontal="left" vertical="center" wrapText="1"/>
    </xf>
    <xf numFmtId="0" fontId="5"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6" xfId="0" applyFont="1" applyFill="1" applyBorder="1" applyAlignment="1">
      <alignment horizontal="right" vertical="center"/>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6" xfId="0" applyFont="1" applyFill="1" applyBorder="1" applyAlignment="1">
      <alignment horizontal="right" vertical="center" wrapText="1"/>
    </xf>
    <xf numFmtId="0" fontId="6" fillId="0" borderId="17" xfId="0" applyFont="1" applyFill="1" applyBorder="1" applyAlignment="1">
      <alignment horizontal="left" vertical="center"/>
    </xf>
    <xf numFmtId="0" fontId="6" fillId="0" borderId="25" xfId="0" applyFont="1" applyFill="1" applyBorder="1" applyAlignment="1">
      <alignment horizontal="left" vertical="center"/>
    </xf>
    <xf numFmtId="0" fontId="6" fillId="0" borderId="9" xfId="0" applyFont="1" applyFill="1" applyBorder="1" applyAlignment="1">
      <alignment horizontal="left" vertical="center"/>
    </xf>
    <xf numFmtId="0" fontId="6" fillId="0" borderId="17"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0" xfId="0" applyFont="1" applyFill="1" applyAlignment="1">
      <alignment horizontal="center" vertical="center"/>
    </xf>
    <xf numFmtId="49" fontId="3" fillId="0" borderId="5" xfId="0" applyNumberFormat="1" applyFont="1" applyFill="1" applyBorder="1" applyAlignment="1">
      <alignment horizontal="center" vertical="center" textRotation="90"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0" fillId="0" borderId="0" xfId="0" applyFill="1" applyAlignment="1">
      <alignment horizontal="center"/>
    </xf>
    <xf numFmtId="0" fontId="0" fillId="2" borderId="0" xfId="0" applyFill="1" applyAlignment="1">
      <alignment horizontal="center"/>
    </xf>
    <xf numFmtId="0" fontId="18" fillId="0" borderId="6" xfId="0" applyFont="1" applyFill="1" applyBorder="1" applyAlignment="1">
      <alignment horizontal="right" vertical="center"/>
    </xf>
    <xf numFmtId="0" fontId="18" fillId="0" borderId="2" xfId="0" applyFont="1" applyFill="1" applyBorder="1" applyAlignment="1">
      <alignment horizontal="right" vertical="center"/>
    </xf>
    <xf numFmtId="0" fontId="18" fillId="0" borderId="4" xfId="0" applyFont="1" applyFill="1" applyBorder="1" applyAlignment="1">
      <alignment horizontal="right" vertical="center"/>
    </xf>
    <xf numFmtId="49" fontId="18" fillId="0" borderId="0" xfId="0" applyNumberFormat="1" applyFont="1" applyFill="1" applyAlignment="1">
      <alignment horizontal="left" wrapText="1"/>
    </xf>
    <xf numFmtId="49" fontId="18" fillId="0" borderId="0" xfId="0" applyNumberFormat="1" applyFont="1" applyFill="1" applyAlignment="1">
      <alignment horizontal="left"/>
    </xf>
    <xf numFmtId="0" fontId="6" fillId="0" borderId="5" xfId="0" applyFont="1" applyFill="1" applyBorder="1" applyAlignment="1">
      <alignment horizontal="right" vertical="center" wrapText="1"/>
    </xf>
    <xf numFmtId="0" fontId="6" fillId="0" borderId="7" xfId="0" applyFont="1" applyFill="1" applyBorder="1" applyAlignment="1">
      <alignment horizontal="center" vertical="center" wrapText="1"/>
    </xf>
    <xf numFmtId="49" fontId="6" fillId="0" borderId="6" xfId="0" applyNumberFormat="1" applyFont="1" applyFill="1" applyBorder="1" applyAlignment="1">
      <alignment horizontal="right" vertical="center" wrapText="1"/>
    </xf>
  </cellXfs>
  <cellStyles count="2">
    <cellStyle name="Įprastas 2" xfId="1"/>
    <cellStyle name="Normal" xfId="0" builtinId="0"/>
  </cellStyles>
  <dxfs count="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0"/>
  <sheetViews>
    <sheetView tabSelected="1" topLeftCell="D1" zoomScale="70" zoomScaleNormal="70" workbookViewId="0">
      <pane ySplit="7" topLeftCell="A8" activePane="bottomLeft" state="frozen"/>
      <selection pane="bottomLeft" activeCell="F5" sqref="F5:F6"/>
    </sheetView>
  </sheetViews>
  <sheetFormatPr defaultColWidth="9.140625" defaultRowHeight="15" x14ac:dyDescent="0.25"/>
  <cols>
    <col min="1" max="1" width="5.7109375" style="41" customWidth="1"/>
    <col min="2" max="2" width="6.42578125" style="85" customWidth="1"/>
    <col min="3" max="3" width="40.85546875" style="6" customWidth="1"/>
    <col min="4" max="4" width="12.7109375" style="41" customWidth="1"/>
    <col min="5" max="5" width="22.85546875" style="6" customWidth="1"/>
    <col min="6" max="6" width="30.5703125" style="6" customWidth="1"/>
    <col min="7" max="8" width="11.5703125" style="43" customWidth="1"/>
    <col min="9" max="9" width="30.5703125" style="6" customWidth="1"/>
    <col min="10" max="10" width="11.85546875" style="42" customWidth="1"/>
    <col min="11" max="11" width="10.42578125" style="168" customWidth="1"/>
    <col min="12" max="12" width="10.140625" style="86" customWidth="1"/>
    <col min="13" max="13" width="12.42578125" style="86" customWidth="1"/>
    <col min="14" max="15" width="10.42578125" style="86" customWidth="1"/>
    <col min="16" max="16" width="10.140625" style="86" customWidth="1"/>
    <col min="17" max="17" width="12.140625" style="6" customWidth="1"/>
    <col min="18" max="18" width="10.28515625" style="6" customWidth="1"/>
    <col min="19" max="19" width="10.42578125" style="86" customWidth="1"/>
    <col min="20" max="20" width="10.140625" style="6" customWidth="1"/>
    <col min="21" max="21" width="11.28515625" style="6" customWidth="1"/>
    <col min="22" max="23" width="11.7109375" style="43" customWidth="1"/>
    <col min="24" max="24" width="9.140625" style="44"/>
    <col min="25" max="16384" width="9.140625" style="6"/>
  </cols>
  <sheetData>
    <row r="1" spans="1:24" ht="27" customHeight="1" x14ac:dyDescent="0.25">
      <c r="A1" s="9"/>
      <c r="B1" s="223"/>
      <c r="C1" s="223"/>
      <c r="D1" s="223"/>
      <c r="E1" s="223"/>
      <c r="F1" s="223"/>
      <c r="G1" s="223"/>
      <c r="H1" s="223"/>
      <c r="I1" s="223"/>
      <c r="J1" s="223"/>
      <c r="K1" s="223"/>
      <c r="L1" s="223"/>
      <c r="M1" s="223"/>
      <c r="N1" s="223"/>
      <c r="O1" s="223"/>
      <c r="P1" s="223"/>
      <c r="Q1" s="223"/>
      <c r="R1" s="223"/>
      <c r="S1" s="223"/>
      <c r="T1" s="306" t="s">
        <v>531</v>
      </c>
      <c r="U1" s="306"/>
      <c r="V1" s="306"/>
      <c r="W1" s="306"/>
    </row>
    <row r="2" spans="1:24" ht="24.75" customHeight="1" x14ac:dyDescent="0.25">
      <c r="A2" s="9"/>
      <c r="B2" s="223"/>
      <c r="C2" s="223"/>
      <c r="D2" s="223"/>
      <c r="E2" s="223"/>
      <c r="F2" s="223"/>
      <c r="G2" s="223"/>
      <c r="H2" s="223"/>
      <c r="I2" s="223"/>
      <c r="J2" s="223"/>
      <c r="K2" s="223"/>
      <c r="L2" s="223"/>
      <c r="M2" s="223"/>
      <c r="N2" s="223"/>
      <c r="O2" s="223"/>
      <c r="P2" s="223"/>
      <c r="Q2" s="223"/>
      <c r="R2" s="223"/>
      <c r="S2" s="223"/>
      <c r="T2" s="306" t="s">
        <v>532</v>
      </c>
      <c r="U2" s="306"/>
      <c r="V2" s="306"/>
      <c r="W2" s="306"/>
    </row>
    <row r="3" spans="1:24" ht="26.25" customHeight="1" x14ac:dyDescent="0.25">
      <c r="A3" s="9"/>
      <c r="B3" s="223"/>
      <c r="C3" s="223"/>
      <c r="D3" s="223"/>
      <c r="E3" s="223"/>
      <c r="F3" s="223"/>
      <c r="G3" s="223"/>
      <c r="H3" s="223"/>
      <c r="I3" s="223"/>
      <c r="J3" s="223"/>
      <c r="K3" s="223"/>
      <c r="L3" s="223"/>
      <c r="M3" s="223"/>
      <c r="N3" s="223"/>
      <c r="O3" s="223"/>
      <c r="P3" s="223"/>
      <c r="Q3" s="223"/>
      <c r="R3" s="223"/>
      <c r="S3" s="223"/>
      <c r="T3" s="306" t="s">
        <v>546</v>
      </c>
      <c r="U3" s="306"/>
      <c r="V3" s="306"/>
      <c r="W3" s="306"/>
    </row>
    <row r="4" spans="1:24" ht="27.75" customHeight="1" x14ac:dyDescent="0.25">
      <c r="A4" s="9"/>
      <c r="B4" s="322" t="s">
        <v>526</v>
      </c>
      <c r="C4" s="322"/>
      <c r="D4" s="322"/>
      <c r="E4" s="322"/>
      <c r="F4" s="322"/>
      <c r="G4" s="322"/>
      <c r="H4" s="322"/>
      <c r="I4" s="322"/>
      <c r="J4" s="322"/>
      <c r="K4" s="322"/>
      <c r="L4" s="322"/>
      <c r="M4" s="322"/>
      <c r="N4" s="322"/>
      <c r="O4" s="322"/>
      <c r="P4" s="322"/>
      <c r="Q4" s="322"/>
      <c r="R4" s="322"/>
      <c r="S4" s="322"/>
      <c r="T4" s="322"/>
      <c r="U4" s="322"/>
      <c r="V4" s="322"/>
      <c r="W4" s="322"/>
    </row>
    <row r="5" spans="1:24" s="7" customFormat="1" ht="63.75" customHeight="1" x14ac:dyDescent="0.25">
      <c r="A5" s="307" t="s">
        <v>0</v>
      </c>
      <c r="B5" s="323" t="s">
        <v>366</v>
      </c>
      <c r="C5" s="324" t="s">
        <v>1</v>
      </c>
      <c r="D5" s="304" t="s">
        <v>2</v>
      </c>
      <c r="E5" s="324" t="s">
        <v>3</v>
      </c>
      <c r="F5" s="324" t="s">
        <v>268</v>
      </c>
      <c r="G5" s="325" t="s">
        <v>157</v>
      </c>
      <c r="H5" s="326"/>
      <c r="I5" s="304" t="s">
        <v>4</v>
      </c>
      <c r="J5" s="325" t="s">
        <v>5</v>
      </c>
      <c r="K5" s="327"/>
      <c r="L5" s="327"/>
      <c r="M5" s="326"/>
      <c r="N5" s="325" t="s">
        <v>6</v>
      </c>
      <c r="O5" s="327"/>
      <c r="P5" s="327"/>
      <c r="Q5" s="326"/>
      <c r="R5" s="325" t="s">
        <v>158</v>
      </c>
      <c r="S5" s="327"/>
      <c r="T5" s="327"/>
      <c r="U5" s="326"/>
      <c r="V5" s="304" t="s">
        <v>7</v>
      </c>
      <c r="W5" s="324" t="s">
        <v>8</v>
      </c>
      <c r="X5" s="45"/>
    </row>
    <row r="6" spans="1:24" s="7" customFormat="1" ht="60" x14ac:dyDescent="0.25">
      <c r="A6" s="307"/>
      <c r="B6" s="323"/>
      <c r="C6" s="324"/>
      <c r="D6" s="305"/>
      <c r="E6" s="324"/>
      <c r="F6" s="324"/>
      <c r="G6" s="227" t="s">
        <v>9</v>
      </c>
      <c r="H6" s="227" t="s">
        <v>336</v>
      </c>
      <c r="I6" s="305"/>
      <c r="J6" s="227" t="s">
        <v>10</v>
      </c>
      <c r="K6" s="87" t="s">
        <v>9</v>
      </c>
      <c r="L6" s="87" t="s">
        <v>11</v>
      </c>
      <c r="M6" s="87" t="s">
        <v>12</v>
      </c>
      <c r="N6" s="87" t="s">
        <v>10</v>
      </c>
      <c r="O6" s="87" t="s">
        <v>13</v>
      </c>
      <c r="P6" s="87" t="s">
        <v>11</v>
      </c>
      <c r="Q6" s="227" t="s">
        <v>12</v>
      </c>
      <c r="R6" s="227" t="s">
        <v>10</v>
      </c>
      <c r="S6" s="87" t="s">
        <v>9</v>
      </c>
      <c r="T6" s="227" t="s">
        <v>11</v>
      </c>
      <c r="U6" s="227" t="s">
        <v>14</v>
      </c>
      <c r="V6" s="305"/>
      <c r="W6" s="324"/>
      <c r="X6" s="46"/>
    </row>
    <row r="7" spans="1:24" x14ac:dyDescent="0.25">
      <c r="A7" s="135">
        <v>1</v>
      </c>
      <c r="B7" s="173">
        <v>2</v>
      </c>
      <c r="C7" s="88">
        <v>3</v>
      </c>
      <c r="D7" s="88">
        <v>4</v>
      </c>
      <c r="E7" s="88">
        <v>5</v>
      </c>
      <c r="F7" s="88">
        <v>6</v>
      </c>
      <c r="G7" s="225">
        <v>7</v>
      </c>
      <c r="H7" s="225">
        <v>8</v>
      </c>
      <c r="I7" s="225">
        <v>9</v>
      </c>
      <c r="J7" s="230">
        <v>10</v>
      </c>
      <c r="K7" s="89">
        <v>11</v>
      </c>
      <c r="L7" s="89">
        <v>12</v>
      </c>
      <c r="M7" s="89">
        <v>13</v>
      </c>
      <c r="N7" s="89">
        <v>14</v>
      </c>
      <c r="O7" s="89">
        <v>15</v>
      </c>
      <c r="P7" s="89">
        <v>16</v>
      </c>
      <c r="Q7" s="230">
        <v>17</v>
      </c>
      <c r="R7" s="230">
        <v>18</v>
      </c>
      <c r="S7" s="89">
        <v>19</v>
      </c>
      <c r="T7" s="230">
        <v>20</v>
      </c>
      <c r="U7" s="230">
        <v>21</v>
      </c>
      <c r="V7" s="225">
        <v>22</v>
      </c>
      <c r="W7" s="225">
        <v>23</v>
      </c>
    </row>
    <row r="8" spans="1:24" s="8" customFormat="1" ht="27.75" customHeight="1" x14ac:dyDescent="0.25">
      <c r="A8" s="11">
        <v>1</v>
      </c>
      <c r="B8" s="277" t="s">
        <v>150</v>
      </c>
      <c r="C8" s="278"/>
      <c r="D8" s="278"/>
      <c r="E8" s="278"/>
      <c r="F8" s="278"/>
      <c r="G8" s="278"/>
      <c r="H8" s="278"/>
      <c r="I8" s="278"/>
      <c r="J8" s="278"/>
      <c r="K8" s="278"/>
      <c r="L8" s="278"/>
      <c r="M8" s="278"/>
      <c r="N8" s="278"/>
      <c r="O8" s="278"/>
      <c r="P8" s="278"/>
      <c r="Q8" s="278"/>
      <c r="R8" s="278"/>
      <c r="S8" s="278"/>
      <c r="T8" s="278"/>
      <c r="U8" s="278"/>
      <c r="V8" s="278"/>
      <c r="W8" s="278"/>
      <c r="X8" s="47"/>
    </row>
    <row r="9" spans="1:24" s="7" customFormat="1" ht="23.25" customHeight="1" thickBot="1" x14ac:dyDescent="0.3">
      <c r="A9" s="136">
        <v>2</v>
      </c>
      <c r="B9" s="90"/>
      <c r="C9" s="313" t="s">
        <v>162</v>
      </c>
      <c r="D9" s="314"/>
      <c r="E9" s="314"/>
      <c r="F9" s="314"/>
      <c r="G9" s="314"/>
      <c r="H9" s="314"/>
      <c r="I9" s="314"/>
      <c r="J9" s="314"/>
      <c r="K9" s="314"/>
      <c r="L9" s="314"/>
      <c r="M9" s="314"/>
      <c r="N9" s="314"/>
      <c r="O9" s="314"/>
      <c r="P9" s="314"/>
      <c r="Q9" s="314"/>
      <c r="R9" s="314"/>
      <c r="S9" s="314"/>
      <c r="T9" s="314"/>
      <c r="U9" s="314"/>
      <c r="V9" s="314"/>
      <c r="W9" s="315"/>
      <c r="X9" s="46"/>
    </row>
    <row r="10" spans="1:24" s="15" customFormat="1" ht="59.25" customHeight="1" x14ac:dyDescent="0.25">
      <c r="A10" s="136">
        <v>3</v>
      </c>
      <c r="B10" s="174" t="s">
        <v>367</v>
      </c>
      <c r="C10" s="1" t="s">
        <v>15</v>
      </c>
      <c r="D10" s="227" t="s">
        <v>16</v>
      </c>
      <c r="E10" s="1" t="s">
        <v>17</v>
      </c>
      <c r="F10" s="1" t="s">
        <v>18</v>
      </c>
      <c r="G10" s="16">
        <v>142.44999999999999</v>
      </c>
      <c r="H10" s="16">
        <v>10</v>
      </c>
      <c r="I10" s="12" t="s">
        <v>18</v>
      </c>
      <c r="J10" s="91">
        <f t="shared" ref="J10:J17" si="0">SUM(K10,L10,M10)</f>
        <v>131.24</v>
      </c>
      <c r="K10" s="166">
        <v>131.24</v>
      </c>
      <c r="L10" s="93"/>
      <c r="M10" s="94"/>
      <c r="N10" s="95"/>
      <c r="O10" s="166"/>
      <c r="P10" s="93"/>
      <c r="Q10" s="14"/>
      <c r="R10" s="91"/>
      <c r="S10" s="93"/>
      <c r="T10" s="13"/>
      <c r="U10" s="14"/>
      <c r="V10" s="229">
        <v>2018</v>
      </c>
      <c r="W10" s="227">
        <v>2022</v>
      </c>
      <c r="X10" s="48"/>
    </row>
    <row r="11" spans="1:24" s="15" customFormat="1" ht="45" x14ac:dyDescent="0.25">
      <c r="A11" s="11">
        <v>4</v>
      </c>
      <c r="B11" s="174" t="s">
        <v>368</v>
      </c>
      <c r="C11" s="1" t="s">
        <v>19</v>
      </c>
      <c r="D11" s="227" t="s">
        <v>20</v>
      </c>
      <c r="E11" s="1" t="s">
        <v>21</v>
      </c>
      <c r="F11" s="1" t="s">
        <v>22</v>
      </c>
      <c r="G11" s="16">
        <v>319.3</v>
      </c>
      <c r="H11" s="16">
        <v>5</v>
      </c>
      <c r="I11" s="12" t="s">
        <v>23</v>
      </c>
      <c r="J11" s="19">
        <f t="shared" si="0"/>
        <v>119.5</v>
      </c>
      <c r="K11" s="134">
        <v>119.5</v>
      </c>
      <c r="L11" s="96"/>
      <c r="M11" s="97"/>
      <c r="N11" s="98"/>
      <c r="O11" s="169"/>
      <c r="P11" s="96"/>
      <c r="Q11" s="17"/>
      <c r="R11" s="19"/>
      <c r="S11" s="134"/>
      <c r="T11" s="16"/>
      <c r="U11" s="17"/>
      <c r="V11" s="229">
        <v>2018</v>
      </c>
      <c r="W11" s="227">
        <v>2022</v>
      </c>
      <c r="X11" s="48"/>
    </row>
    <row r="12" spans="1:24" s="15" customFormat="1" ht="45" x14ac:dyDescent="0.25">
      <c r="A12" s="136">
        <v>5</v>
      </c>
      <c r="B12" s="174" t="s">
        <v>369</v>
      </c>
      <c r="C12" s="1" t="s">
        <v>24</v>
      </c>
      <c r="D12" s="227" t="s">
        <v>25</v>
      </c>
      <c r="E12" s="1" t="s">
        <v>26</v>
      </c>
      <c r="F12" s="1" t="s">
        <v>22</v>
      </c>
      <c r="G12" s="16">
        <v>345.69</v>
      </c>
      <c r="H12" s="16">
        <v>0</v>
      </c>
      <c r="I12" s="12" t="s">
        <v>23</v>
      </c>
      <c r="J12" s="19">
        <f t="shared" si="0"/>
        <v>32.07</v>
      </c>
      <c r="K12" s="134">
        <v>32.07</v>
      </c>
      <c r="L12" s="96"/>
      <c r="M12" s="97"/>
      <c r="N12" s="99"/>
      <c r="O12" s="169"/>
      <c r="P12" s="96"/>
      <c r="Q12" s="17"/>
      <c r="R12" s="19">
        <f>SUM(S12,T12,U12)</f>
        <v>0</v>
      </c>
      <c r="S12" s="96"/>
      <c r="T12" s="16"/>
      <c r="U12" s="17"/>
      <c r="V12" s="100">
        <v>2018</v>
      </c>
      <c r="W12" s="11">
        <v>2022</v>
      </c>
      <c r="X12" s="48"/>
    </row>
    <row r="13" spans="1:24" s="15" customFormat="1" ht="64.5" customHeight="1" x14ac:dyDescent="0.25">
      <c r="A13" s="136">
        <v>6</v>
      </c>
      <c r="B13" s="174" t="s">
        <v>370</v>
      </c>
      <c r="C13" s="1" t="s">
        <v>27</v>
      </c>
      <c r="D13" s="227" t="s">
        <v>28</v>
      </c>
      <c r="E13" s="1" t="s">
        <v>29</v>
      </c>
      <c r="F13" s="1" t="s">
        <v>30</v>
      </c>
      <c r="G13" s="16">
        <v>405</v>
      </c>
      <c r="H13" s="16">
        <v>102</v>
      </c>
      <c r="I13" s="12" t="s">
        <v>31</v>
      </c>
      <c r="J13" s="19">
        <f t="shared" si="0"/>
        <v>186</v>
      </c>
      <c r="K13" s="134">
        <v>150</v>
      </c>
      <c r="L13" s="96">
        <v>3</v>
      </c>
      <c r="M13" s="97">
        <f>33</f>
        <v>33</v>
      </c>
      <c r="N13" s="98">
        <f>SUM(O13,P13,Q13)</f>
        <v>230</v>
      </c>
      <c r="O13" s="134">
        <v>230</v>
      </c>
      <c r="P13" s="96"/>
      <c r="Q13" s="17"/>
      <c r="R13" s="19"/>
      <c r="S13" s="134"/>
      <c r="T13" s="16"/>
      <c r="U13" s="17"/>
      <c r="V13" s="100">
        <v>2018</v>
      </c>
      <c r="W13" s="11">
        <v>2023</v>
      </c>
      <c r="X13" s="48"/>
    </row>
    <row r="14" spans="1:24" s="15" customFormat="1" ht="45" x14ac:dyDescent="0.25">
      <c r="A14" s="11">
        <v>7</v>
      </c>
      <c r="B14" s="174" t="s">
        <v>371</v>
      </c>
      <c r="C14" s="1" t="s">
        <v>34</v>
      </c>
      <c r="D14" s="227" t="s">
        <v>35</v>
      </c>
      <c r="E14" s="1" t="s">
        <v>36</v>
      </c>
      <c r="F14" s="1" t="s">
        <v>37</v>
      </c>
      <c r="G14" s="16">
        <v>1069.45</v>
      </c>
      <c r="H14" s="16">
        <v>263.95999999999998</v>
      </c>
      <c r="I14" s="12" t="s">
        <v>37</v>
      </c>
      <c r="J14" s="19">
        <f t="shared" si="0"/>
        <v>204</v>
      </c>
      <c r="K14" s="134">
        <v>140</v>
      </c>
      <c r="L14" s="96">
        <v>14</v>
      </c>
      <c r="M14" s="97">
        <v>50</v>
      </c>
      <c r="N14" s="98">
        <f>SUM(O14,P14,Q14)</f>
        <v>240</v>
      </c>
      <c r="O14" s="134">
        <v>240</v>
      </c>
      <c r="P14" s="96"/>
      <c r="Q14" s="17"/>
      <c r="R14" s="19"/>
      <c r="S14" s="134"/>
      <c r="T14" s="16"/>
      <c r="U14" s="17"/>
      <c r="V14" s="100">
        <v>2015</v>
      </c>
      <c r="W14" s="11">
        <v>2023</v>
      </c>
      <c r="X14" s="48"/>
    </row>
    <row r="15" spans="1:24" s="15" customFormat="1" ht="45" x14ac:dyDescent="0.25">
      <c r="A15" s="136">
        <v>8</v>
      </c>
      <c r="B15" s="174" t="s">
        <v>372</v>
      </c>
      <c r="C15" s="1" t="s">
        <v>38</v>
      </c>
      <c r="D15" s="227" t="s">
        <v>39</v>
      </c>
      <c r="E15" s="1" t="s">
        <v>33</v>
      </c>
      <c r="F15" s="1" t="s">
        <v>37</v>
      </c>
      <c r="G15" s="16">
        <v>440.5</v>
      </c>
      <c r="H15" s="16">
        <v>75.83</v>
      </c>
      <c r="I15" s="12" t="s">
        <v>37</v>
      </c>
      <c r="J15" s="19">
        <f t="shared" si="0"/>
        <v>70.599999999999994</v>
      </c>
      <c r="K15" s="134">
        <v>70.599999999999994</v>
      </c>
      <c r="L15" s="96"/>
      <c r="M15" s="97"/>
      <c r="N15" s="98">
        <f>SUM(O15,P15,Q15)</f>
        <v>0</v>
      </c>
      <c r="O15" s="96"/>
      <c r="P15" s="96"/>
      <c r="Q15" s="17"/>
      <c r="R15" s="19">
        <f>SUM(S15,T15,U15)</f>
        <v>0</v>
      </c>
      <c r="S15" s="96"/>
      <c r="T15" s="16"/>
      <c r="U15" s="17"/>
      <c r="V15" s="100">
        <v>2015</v>
      </c>
      <c r="W15" s="11">
        <v>2022</v>
      </c>
      <c r="X15" s="48"/>
    </row>
    <row r="16" spans="1:24" s="15" customFormat="1" ht="60" x14ac:dyDescent="0.25">
      <c r="A16" s="136">
        <v>9</v>
      </c>
      <c r="B16" s="174" t="s">
        <v>373</v>
      </c>
      <c r="C16" s="1" t="s">
        <v>40</v>
      </c>
      <c r="D16" s="227" t="s">
        <v>41</v>
      </c>
      <c r="E16" s="1" t="s">
        <v>42</v>
      </c>
      <c r="F16" s="1" t="s">
        <v>37</v>
      </c>
      <c r="G16" s="16">
        <v>489.18</v>
      </c>
      <c r="H16" s="16"/>
      <c r="I16" s="12" t="s">
        <v>37</v>
      </c>
      <c r="J16" s="19">
        <f t="shared" si="0"/>
        <v>144.5</v>
      </c>
      <c r="K16" s="134">
        <v>144.5</v>
      </c>
      <c r="L16" s="96"/>
      <c r="M16" s="97"/>
      <c r="N16" s="98">
        <f>SUM(O16,P16,Q16)</f>
        <v>184.5</v>
      </c>
      <c r="O16" s="134">
        <v>184.5</v>
      </c>
      <c r="P16" s="96"/>
      <c r="Q16" s="17"/>
      <c r="R16" s="19"/>
      <c r="S16" s="134"/>
      <c r="T16" s="16"/>
      <c r="U16" s="17"/>
      <c r="V16" s="100">
        <v>2018</v>
      </c>
      <c r="W16" s="11">
        <v>2023</v>
      </c>
      <c r="X16" s="48"/>
    </row>
    <row r="17" spans="1:25" s="15" customFormat="1" ht="105" x14ac:dyDescent="0.25">
      <c r="A17" s="11">
        <v>10</v>
      </c>
      <c r="B17" s="174" t="s">
        <v>374</v>
      </c>
      <c r="C17" s="1" t="s">
        <v>43</v>
      </c>
      <c r="D17" s="227" t="s">
        <v>44</v>
      </c>
      <c r="E17" s="1" t="s">
        <v>45</v>
      </c>
      <c r="F17" s="1" t="s">
        <v>46</v>
      </c>
      <c r="G17" s="16">
        <v>115.76</v>
      </c>
      <c r="H17" s="16"/>
      <c r="I17" s="12" t="s">
        <v>46</v>
      </c>
      <c r="J17" s="19">
        <f t="shared" si="0"/>
        <v>147</v>
      </c>
      <c r="K17" s="134">
        <v>147</v>
      </c>
      <c r="L17" s="96"/>
      <c r="M17" s="97"/>
      <c r="N17" s="98"/>
      <c r="O17" s="134"/>
      <c r="P17" s="96"/>
      <c r="Q17" s="17"/>
      <c r="R17" s="19">
        <f>SUM(S17,T17,U17)</f>
        <v>0</v>
      </c>
      <c r="S17" s="96"/>
      <c r="T17" s="16"/>
      <c r="U17" s="17"/>
      <c r="V17" s="229">
        <v>2019</v>
      </c>
      <c r="W17" s="11">
        <v>2022</v>
      </c>
      <c r="X17" s="48"/>
    </row>
    <row r="18" spans="1:25" s="15" customFormat="1" ht="67.5" customHeight="1" x14ac:dyDescent="0.25">
      <c r="A18" s="136">
        <v>11</v>
      </c>
      <c r="B18" s="174" t="s">
        <v>375</v>
      </c>
      <c r="C18" s="1" t="s">
        <v>47</v>
      </c>
      <c r="D18" s="227" t="s">
        <v>48</v>
      </c>
      <c r="E18" s="1" t="s">
        <v>49</v>
      </c>
      <c r="F18" s="1" t="s">
        <v>50</v>
      </c>
      <c r="G18" s="2">
        <v>114.58</v>
      </c>
      <c r="H18" s="2"/>
      <c r="I18" s="12" t="s">
        <v>50</v>
      </c>
      <c r="J18" s="19">
        <v>53</v>
      </c>
      <c r="K18" s="134">
        <v>53</v>
      </c>
      <c r="L18" s="96"/>
      <c r="M18" s="97"/>
      <c r="N18" s="98"/>
      <c r="O18" s="134"/>
      <c r="P18" s="96"/>
      <c r="Q18" s="17"/>
      <c r="R18" s="19">
        <f>SUM(S18,T18,U18)</f>
        <v>0</v>
      </c>
      <c r="S18" s="96"/>
      <c r="T18" s="16"/>
      <c r="U18" s="17"/>
      <c r="V18" s="101">
        <v>2019</v>
      </c>
      <c r="W18" s="11">
        <v>2022</v>
      </c>
      <c r="X18" s="48"/>
    </row>
    <row r="19" spans="1:25" s="15" customFormat="1" ht="45" x14ac:dyDescent="0.25">
      <c r="A19" s="136">
        <v>12</v>
      </c>
      <c r="B19" s="174" t="s">
        <v>376</v>
      </c>
      <c r="C19" s="1" t="s">
        <v>52</v>
      </c>
      <c r="D19" s="227" t="s">
        <v>53</v>
      </c>
      <c r="E19" s="1" t="s">
        <v>54</v>
      </c>
      <c r="F19" s="1" t="s">
        <v>55</v>
      </c>
      <c r="G19" s="2">
        <v>371.99</v>
      </c>
      <c r="H19" s="2">
        <v>435.98</v>
      </c>
      <c r="I19" s="12" t="s">
        <v>55</v>
      </c>
      <c r="J19" s="19">
        <f t="shared" ref="J19:J42" si="1">SUM(K19,L19,M19)</f>
        <v>158.09</v>
      </c>
      <c r="K19" s="134">
        <v>121.61</v>
      </c>
      <c r="L19" s="96">
        <v>36.479999999999997</v>
      </c>
      <c r="M19" s="97"/>
      <c r="N19" s="98"/>
      <c r="O19" s="134"/>
      <c r="P19" s="96"/>
      <c r="Q19" s="17"/>
      <c r="R19" s="19"/>
      <c r="S19" s="134"/>
      <c r="T19" s="16"/>
      <c r="U19" s="17"/>
      <c r="V19" s="101">
        <v>2020</v>
      </c>
      <c r="W19" s="87">
        <v>2022</v>
      </c>
      <c r="X19" s="48"/>
    </row>
    <row r="20" spans="1:25" s="15" customFormat="1" ht="45" x14ac:dyDescent="0.25">
      <c r="A20" s="11">
        <v>13</v>
      </c>
      <c r="B20" s="174" t="s">
        <v>377</v>
      </c>
      <c r="C20" s="1" t="s">
        <v>56</v>
      </c>
      <c r="D20" s="227" t="s">
        <v>57</v>
      </c>
      <c r="E20" s="1" t="s">
        <v>58</v>
      </c>
      <c r="F20" s="1" t="s">
        <v>59</v>
      </c>
      <c r="G20" s="2">
        <v>142.91999999999999</v>
      </c>
      <c r="H20" s="2"/>
      <c r="I20" s="12" t="s">
        <v>59</v>
      </c>
      <c r="J20" s="19">
        <f t="shared" si="1"/>
        <v>33.479999999999997</v>
      </c>
      <c r="K20" s="134">
        <v>33.479999999999997</v>
      </c>
      <c r="L20" s="96"/>
      <c r="M20" s="97"/>
      <c r="N20" s="98"/>
      <c r="O20" s="134"/>
      <c r="P20" s="96"/>
      <c r="Q20" s="17"/>
      <c r="R20" s="19">
        <f>SUM(S20,T20,U20)</f>
        <v>0</v>
      </c>
      <c r="S20" s="134"/>
      <c r="T20" s="16"/>
      <c r="U20" s="17"/>
      <c r="V20" s="101">
        <v>2020</v>
      </c>
      <c r="W20" s="11">
        <v>2022</v>
      </c>
      <c r="X20" s="48"/>
    </row>
    <row r="21" spans="1:25" s="15" customFormat="1" ht="60" x14ac:dyDescent="0.25">
      <c r="A21" s="136">
        <v>14</v>
      </c>
      <c r="B21" s="174" t="s">
        <v>378</v>
      </c>
      <c r="C21" s="1" t="s">
        <v>60</v>
      </c>
      <c r="D21" s="227" t="s">
        <v>61</v>
      </c>
      <c r="E21" s="1" t="s">
        <v>62</v>
      </c>
      <c r="F21" s="1" t="s">
        <v>63</v>
      </c>
      <c r="G21" s="2">
        <v>130</v>
      </c>
      <c r="H21" s="2"/>
      <c r="I21" s="12" t="s">
        <v>63</v>
      </c>
      <c r="J21" s="19">
        <f t="shared" si="1"/>
        <v>117</v>
      </c>
      <c r="K21" s="134">
        <v>117</v>
      </c>
      <c r="L21" s="96"/>
      <c r="M21" s="97"/>
      <c r="N21" s="98">
        <f>SUM(O21,P21,Q21)</f>
        <v>117</v>
      </c>
      <c r="O21" s="134">
        <v>117</v>
      </c>
      <c r="P21" s="96"/>
      <c r="Q21" s="17"/>
      <c r="R21" s="19">
        <f>SUM(S21,T21,U21)</f>
        <v>0</v>
      </c>
      <c r="S21" s="134"/>
      <c r="T21" s="16"/>
      <c r="U21" s="17"/>
      <c r="V21" s="101">
        <v>2020</v>
      </c>
      <c r="W21" s="227">
        <v>2023</v>
      </c>
      <c r="X21" s="48"/>
    </row>
    <row r="22" spans="1:25" s="15" customFormat="1" ht="52.5" customHeight="1" x14ac:dyDescent="0.25">
      <c r="A22" s="136">
        <v>15</v>
      </c>
      <c r="B22" s="174" t="s">
        <v>379</v>
      </c>
      <c r="C22" s="1" t="s">
        <v>64</v>
      </c>
      <c r="D22" s="227" t="s">
        <v>65</v>
      </c>
      <c r="E22" s="1" t="s">
        <v>66</v>
      </c>
      <c r="F22" s="1" t="s">
        <v>67</v>
      </c>
      <c r="G22" s="2">
        <v>120</v>
      </c>
      <c r="H22" s="2">
        <v>24</v>
      </c>
      <c r="I22" s="12" t="s">
        <v>67</v>
      </c>
      <c r="J22" s="19">
        <f t="shared" si="1"/>
        <v>115.88</v>
      </c>
      <c r="K22" s="134">
        <v>92.7</v>
      </c>
      <c r="L22" s="96">
        <v>23.18</v>
      </c>
      <c r="M22" s="97"/>
      <c r="N22" s="98">
        <f>SUM(O22,P22,Q22)</f>
        <v>287.5</v>
      </c>
      <c r="O22" s="134">
        <v>230</v>
      </c>
      <c r="P22" s="96">
        <v>57.5</v>
      </c>
      <c r="Q22" s="17"/>
      <c r="R22" s="19"/>
      <c r="S22" s="134"/>
      <c r="T22" s="16"/>
      <c r="U22" s="17"/>
      <c r="V22" s="101">
        <v>2020</v>
      </c>
      <c r="W22" s="227">
        <v>2023</v>
      </c>
      <c r="X22" s="48"/>
    </row>
    <row r="23" spans="1:25" s="15" customFormat="1" ht="57.75" customHeight="1" x14ac:dyDescent="0.25">
      <c r="A23" s="11">
        <v>16</v>
      </c>
      <c r="B23" s="174" t="s">
        <v>380</v>
      </c>
      <c r="C23" s="1" t="s">
        <v>69</v>
      </c>
      <c r="D23" s="227" t="s">
        <v>70</v>
      </c>
      <c r="E23" s="1" t="s">
        <v>21</v>
      </c>
      <c r="F23" s="1" t="s">
        <v>71</v>
      </c>
      <c r="G23" s="2">
        <v>120.82</v>
      </c>
      <c r="H23" s="2"/>
      <c r="I23" s="12" t="s">
        <v>72</v>
      </c>
      <c r="J23" s="19">
        <f t="shared" si="1"/>
        <v>11.2</v>
      </c>
      <c r="K23" s="134">
        <v>11.2</v>
      </c>
      <c r="L23" s="96"/>
      <c r="M23" s="97"/>
      <c r="N23" s="98">
        <f>SUM(O23:Q23)</f>
        <v>0</v>
      </c>
      <c r="O23" s="96"/>
      <c r="P23" s="96"/>
      <c r="Q23" s="17"/>
      <c r="R23" s="19">
        <f>SUM(S23,T23,U23)</f>
        <v>0</v>
      </c>
      <c r="S23" s="96"/>
      <c r="T23" s="16"/>
      <c r="U23" s="17"/>
      <c r="V23" s="101">
        <v>2020</v>
      </c>
      <c r="W23" s="11">
        <v>2022</v>
      </c>
      <c r="X23" s="48"/>
    </row>
    <row r="24" spans="1:25" s="15" customFormat="1" ht="49.9" customHeight="1" x14ac:dyDescent="0.25">
      <c r="A24" s="136">
        <v>17</v>
      </c>
      <c r="B24" s="175" t="s">
        <v>381</v>
      </c>
      <c r="C24" s="64" t="s">
        <v>251</v>
      </c>
      <c r="D24" s="228" t="s">
        <v>73</v>
      </c>
      <c r="E24" s="64" t="s">
        <v>74</v>
      </c>
      <c r="F24" s="64" t="s">
        <v>37</v>
      </c>
      <c r="G24" s="74">
        <v>236.78</v>
      </c>
      <c r="H24" s="74"/>
      <c r="I24" s="18" t="s">
        <v>75</v>
      </c>
      <c r="J24" s="19">
        <f t="shared" si="1"/>
        <v>137</v>
      </c>
      <c r="K24" s="133">
        <v>137</v>
      </c>
      <c r="L24" s="102"/>
      <c r="M24" s="103"/>
      <c r="N24" s="98"/>
      <c r="O24" s="133"/>
      <c r="P24" s="102"/>
      <c r="Q24" s="3"/>
      <c r="R24" s="19"/>
      <c r="S24" s="133"/>
      <c r="T24" s="2"/>
      <c r="U24" s="3"/>
      <c r="V24" s="104">
        <v>2018</v>
      </c>
      <c r="W24" s="74">
        <v>2022</v>
      </c>
      <c r="X24" s="49"/>
    </row>
    <row r="25" spans="1:25" s="15" customFormat="1" ht="75" x14ac:dyDescent="0.25">
      <c r="A25" s="136">
        <v>18</v>
      </c>
      <c r="B25" s="176" t="s">
        <v>382</v>
      </c>
      <c r="C25" s="1" t="s">
        <v>155</v>
      </c>
      <c r="D25" s="227" t="s">
        <v>76</v>
      </c>
      <c r="E25" s="1" t="s">
        <v>77</v>
      </c>
      <c r="F25" s="1" t="s">
        <v>78</v>
      </c>
      <c r="G25" s="2">
        <v>13.87</v>
      </c>
      <c r="H25" s="2">
        <v>2.2000000000000002</v>
      </c>
      <c r="I25" s="12" t="s">
        <v>79</v>
      </c>
      <c r="J25" s="19">
        <f t="shared" si="1"/>
        <v>100</v>
      </c>
      <c r="K25" s="134">
        <v>85</v>
      </c>
      <c r="L25" s="96">
        <v>15</v>
      </c>
      <c r="M25" s="97"/>
      <c r="N25" s="98">
        <f>SUM(O25,P25,Q25)</f>
        <v>127</v>
      </c>
      <c r="O25" s="134">
        <v>127</v>
      </c>
      <c r="P25" s="96"/>
      <c r="Q25" s="17"/>
      <c r="R25" s="19"/>
      <c r="S25" s="96"/>
      <c r="T25" s="16"/>
      <c r="U25" s="17"/>
      <c r="V25" s="101">
        <v>2020</v>
      </c>
      <c r="W25" s="227">
        <v>2023</v>
      </c>
      <c r="X25" s="48"/>
    </row>
    <row r="26" spans="1:25" s="15" customFormat="1" ht="82.15" customHeight="1" x14ac:dyDescent="0.25">
      <c r="A26" s="11">
        <v>19</v>
      </c>
      <c r="B26" s="175" t="s">
        <v>383</v>
      </c>
      <c r="C26" s="1" t="s">
        <v>156</v>
      </c>
      <c r="D26" s="227" t="s">
        <v>80</v>
      </c>
      <c r="E26" s="1" t="s">
        <v>77</v>
      </c>
      <c r="F26" s="1" t="s">
        <v>78</v>
      </c>
      <c r="G26" s="2">
        <v>8.85</v>
      </c>
      <c r="H26" s="2">
        <v>1.18</v>
      </c>
      <c r="I26" s="12" t="s">
        <v>79</v>
      </c>
      <c r="J26" s="19">
        <f t="shared" si="1"/>
        <v>45</v>
      </c>
      <c r="K26" s="134">
        <v>40</v>
      </c>
      <c r="L26" s="96">
        <v>5</v>
      </c>
      <c r="M26" s="97"/>
      <c r="N26" s="98">
        <f>SUM(O26,P26,Q26)</f>
        <v>40</v>
      </c>
      <c r="O26" s="134">
        <v>40</v>
      </c>
      <c r="P26" s="96"/>
      <c r="Q26" s="17"/>
      <c r="R26" s="19">
        <f>SUM(S26,T26,U26)</f>
        <v>0</v>
      </c>
      <c r="S26" s="96"/>
      <c r="T26" s="16"/>
      <c r="U26" s="17"/>
      <c r="V26" s="101">
        <v>2020</v>
      </c>
      <c r="W26" s="227">
        <v>2023</v>
      </c>
      <c r="X26" s="48"/>
    </row>
    <row r="27" spans="1:25" s="15" customFormat="1" ht="78.599999999999994" customHeight="1" x14ac:dyDescent="0.25">
      <c r="A27" s="136">
        <v>20</v>
      </c>
      <c r="B27" s="174" t="s">
        <v>384</v>
      </c>
      <c r="C27" s="1" t="s">
        <v>81</v>
      </c>
      <c r="D27" s="227" t="s">
        <v>82</v>
      </c>
      <c r="E27" s="1" t="s">
        <v>83</v>
      </c>
      <c r="F27" s="1" t="s">
        <v>78</v>
      </c>
      <c r="G27" s="2">
        <v>8</v>
      </c>
      <c r="H27" s="2"/>
      <c r="I27" s="12" t="s">
        <v>159</v>
      </c>
      <c r="J27" s="19">
        <f t="shared" si="1"/>
        <v>35.799999999999997</v>
      </c>
      <c r="K27" s="134">
        <v>35.799999999999997</v>
      </c>
      <c r="L27" s="96"/>
      <c r="M27" s="97"/>
      <c r="N27" s="98"/>
      <c r="O27" s="134"/>
      <c r="P27" s="96"/>
      <c r="Q27" s="17"/>
      <c r="R27" s="19"/>
      <c r="S27" s="134"/>
      <c r="T27" s="16"/>
      <c r="U27" s="20"/>
      <c r="V27" s="101">
        <v>2020</v>
      </c>
      <c r="W27" s="227">
        <v>2022</v>
      </c>
      <c r="X27" s="48"/>
    </row>
    <row r="28" spans="1:25" s="15" customFormat="1" ht="78" customHeight="1" x14ac:dyDescent="0.25">
      <c r="A28" s="136">
        <v>21</v>
      </c>
      <c r="B28" s="174" t="s">
        <v>385</v>
      </c>
      <c r="C28" s="64" t="s">
        <v>84</v>
      </c>
      <c r="D28" s="228" t="s">
        <v>85</v>
      </c>
      <c r="E28" s="64" t="s">
        <v>86</v>
      </c>
      <c r="F28" s="1" t="s">
        <v>87</v>
      </c>
      <c r="G28" s="2">
        <v>22.27</v>
      </c>
      <c r="H28" s="2"/>
      <c r="I28" s="12" t="s">
        <v>252</v>
      </c>
      <c r="J28" s="19">
        <f t="shared" si="1"/>
        <v>80</v>
      </c>
      <c r="K28" s="134">
        <v>80</v>
      </c>
      <c r="L28" s="96"/>
      <c r="M28" s="97"/>
      <c r="N28" s="98">
        <f>SUM(O28,P28,Q28)</f>
        <v>250</v>
      </c>
      <c r="O28" s="134">
        <v>250</v>
      </c>
      <c r="P28" s="96"/>
      <c r="Q28" s="17"/>
      <c r="R28" s="19">
        <f>SUM(S28,T28,U28)</f>
        <v>140</v>
      </c>
      <c r="S28" s="134">
        <v>140</v>
      </c>
      <c r="T28" s="16"/>
      <c r="U28" s="17"/>
      <c r="V28" s="101">
        <v>2020</v>
      </c>
      <c r="W28" s="227">
        <v>2024</v>
      </c>
      <c r="X28" s="48"/>
    </row>
    <row r="29" spans="1:25" s="15" customFormat="1" ht="76.150000000000006" customHeight="1" x14ac:dyDescent="0.25">
      <c r="A29" s="11">
        <v>22</v>
      </c>
      <c r="B29" s="174" t="s">
        <v>386</v>
      </c>
      <c r="C29" s="1" t="s">
        <v>88</v>
      </c>
      <c r="D29" s="227" t="s">
        <v>89</v>
      </c>
      <c r="E29" s="1" t="s">
        <v>86</v>
      </c>
      <c r="F29" s="1" t="s">
        <v>90</v>
      </c>
      <c r="G29" s="2">
        <v>17.920000000000002</v>
      </c>
      <c r="H29" s="2"/>
      <c r="I29" s="12" t="s">
        <v>253</v>
      </c>
      <c r="J29" s="19">
        <f t="shared" si="1"/>
        <v>20</v>
      </c>
      <c r="K29" s="134">
        <v>20</v>
      </c>
      <c r="L29" s="96"/>
      <c r="M29" s="97"/>
      <c r="N29" s="98">
        <f>SUM(O29,P29,Q29)</f>
        <v>230</v>
      </c>
      <c r="O29" s="134">
        <v>230</v>
      </c>
      <c r="P29" s="96"/>
      <c r="Q29" s="17"/>
      <c r="R29" s="19">
        <f>SUM(S29,T29,U29)</f>
        <v>250</v>
      </c>
      <c r="S29" s="134">
        <v>250</v>
      </c>
      <c r="T29" s="16"/>
      <c r="U29" s="17"/>
      <c r="V29" s="101">
        <v>2020</v>
      </c>
      <c r="W29" s="227">
        <v>2024</v>
      </c>
      <c r="X29" s="48"/>
    </row>
    <row r="30" spans="1:25" s="22" customFormat="1" ht="81.75" customHeight="1" x14ac:dyDescent="0.2">
      <c r="A30" s="136">
        <v>23</v>
      </c>
      <c r="B30" s="174" t="s">
        <v>387</v>
      </c>
      <c r="C30" s="1" t="s">
        <v>91</v>
      </c>
      <c r="D30" s="227" t="s">
        <v>92</v>
      </c>
      <c r="E30" s="1" t="s">
        <v>93</v>
      </c>
      <c r="F30" s="1" t="s">
        <v>94</v>
      </c>
      <c r="G30" s="2">
        <v>4.79</v>
      </c>
      <c r="H30" s="2">
        <v>2.15</v>
      </c>
      <c r="I30" s="12" t="s">
        <v>94</v>
      </c>
      <c r="J30" s="19">
        <f t="shared" si="1"/>
        <v>18.38</v>
      </c>
      <c r="K30" s="134">
        <v>12.68</v>
      </c>
      <c r="L30" s="96">
        <v>5.7</v>
      </c>
      <c r="M30" s="97"/>
      <c r="N30" s="98"/>
      <c r="O30" s="134"/>
      <c r="P30" s="96"/>
      <c r="Q30" s="21"/>
      <c r="R30" s="19"/>
      <c r="S30" s="134"/>
      <c r="T30" s="16"/>
      <c r="U30" s="17"/>
      <c r="V30" s="101">
        <v>2020</v>
      </c>
      <c r="W30" s="227">
        <v>2022</v>
      </c>
      <c r="X30" s="50"/>
    </row>
    <row r="31" spans="1:25" s="23" customFormat="1" ht="48" customHeight="1" x14ac:dyDescent="0.25">
      <c r="A31" s="136">
        <v>24</v>
      </c>
      <c r="B31" s="174" t="s">
        <v>388</v>
      </c>
      <c r="C31" s="1" t="s">
        <v>95</v>
      </c>
      <c r="D31" s="227" t="s">
        <v>96</v>
      </c>
      <c r="E31" s="1" t="s">
        <v>97</v>
      </c>
      <c r="F31" s="1" t="s">
        <v>98</v>
      </c>
      <c r="G31" s="2">
        <f>26.6-26.6</f>
        <v>0</v>
      </c>
      <c r="H31" s="2">
        <f>1-1</f>
        <v>0</v>
      </c>
      <c r="I31" s="12" t="s">
        <v>160</v>
      </c>
      <c r="J31" s="19">
        <f t="shared" si="1"/>
        <v>30.02</v>
      </c>
      <c r="K31" s="134">
        <v>30.02</v>
      </c>
      <c r="L31" s="96"/>
      <c r="M31" s="97"/>
      <c r="N31" s="98"/>
      <c r="O31" s="134"/>
      <c r="P31" s="96"/>
      <c r="Q31" s="17"/>
      <c r="R31" s="19"/>
      <c r="S31" s="134"/>
      <c r="T31" s="16"/>
      <c r="U31" s="20"/>
      <c r="V31" s="104">
        <v>2020</v>
      </c>
      <c r="W31" s="228">
        <v>2022</v>
      </c>
      <c r="X31" s="49"/>
      <c r="Y31" s="24"/>
    </row>
    <row r="32" spans="1:25" s="10" customFormat="1" ht="50.25" customHeight="1" x14ac:dyDescent="0.25">
      <c r="A32" s="11">
        <v>25</v>
      </c>
      <c r="B32" s="174" t="s">
        <v>389</v>
      </c>
      <c r="C32" s="32" t="s">
        <v>99</v>
      </c>
      <c r="D32" s="227" t="s">
        <v>100</v>
      </c>
      <c r="E32" s="1" t="s">
        <v>101</v>
      </c>
      <c r="F32" s="1" t="s">
        <v>32</v>
      </c>
      <c r="G32" s="105">
        <v>39</v>
      </c>
      <c r="H32" s="105">
        <v>20</v>
      </c>
      <c r="I32" s="12" t="s">
        <v>32</v>
      </c>
      <c r="J32" s="4">
        <f t="shared" si="1"/>
        <v>36</v>
      </c>
      <c r="K32" s="133">
        <v>31.5</v>
      </c>
      <c r="L32" s="102">
        <v>4.5</v>
      </c>
      <c r="M32" s="103"/>
      <c r="N32" s="106">
        <f>SUM(O32,P32,Q32)</f>
        <v>50</v>
      </c>
      <c r="O32" s="133">
        <v>50</v>
      </c>
      <c r="P32" s="102"/>
      <c r="Q32" s="3"/>
      <c r="R32" s="4"/>
      <c r="S32" s="133"/>
      <c r="T32" s="2"/>
      <c r="U32" s="3"/>
      <c r="V32" s="101">
        <v>2021</v>
      </c>
      <c r="W32" s="11">
        <v>2023</v>
      </c>
      <c r="X32" s="51"/>
      <c r="Y32" s="25"/>
    </row>
    <row r="33" spans="1:25" s="10" customFormat="1" ht="57.75" customHeight="1" x14ac:dyDescent="0.25">
      <c r="A33" s="136">
        <v>26</v>
      </c>
      <c r="B33" s="177" t="s">
        <v>390</v>
      </c>
      <c r="C33" s="64" t="s">
        <v>104</v>
      </c>
      <c r="D33" s="228" t="s">
        <v>105</v>
      </c>
      <c r="E33" s="64" t="s">
        <v>17</v>
      </c>
      <c r="F33" s="64" t="s">
        <v>106</v>
      </c>
      <c r="G33" s="107">
        <v>116</v>
      </c>
      <c r="H33" s="107">
        <v>176.34</v>
      </c>
      <c r="I33" s="18" t="s">
        <v>106</v>
      </c>
      <c r="J33" s="4">
        <f t="shared" si="1"/>
        <v>93.2</v>
      </c>
      <c r="K33" s="69">
        <v>93.2</v>
      </c>
      <c r="L33" s="70"/>
      <c r="M33" s="71"/>
      <c r="N33" s="106">
        <f>SUM(O33,P33,Q33)</f>
        <v>0</v>
      </c>
      <c r="O33" s="69"/>
      <c r="P33" s="70"/>
      <c r="Q33" s="31"/>
      <c r="R33" s="4">
        <f>SUM(S33,T33,U33)</f>
        <v>0</v>
      </c>
      <c r="S33" s="69"/>
      <c r="T33" s="30"/>
      <c r="U33" s="31"/>
      <c r="V33" s="104">
        <v>2021</v>
      </c>
      <c r="W33" s="74">
        <v>2022</v>
      </c>
      <c r="X33" s="51"/>
      <c r="Y33" s="53"/>
    </row>
    <row r="34" spans="1:25" s="10" customFormat="1" ht="49.5" customHeight="1" x14ac:dyDescent="0.25">
      <c r="A34" s="136">
        <v>27</v>
      </c>
      <c r="B34" s="177" t="s">
        <v>391</v>
      </c>
      <c r="C34" s="64" t="s">
        <v>107</v>
      </c>
      <c r="D34" s="228" t="s">
        <v>108</v>
      </c>
      <c r="E34" s="64" t="s">
        <v>109</v>
      </c>
      <c r="F34" s="64" t="s">
        <v>110</v>
      </c>
      <c r="G34" s="107">
        <v>80</v>
      </c>
      <c r="H34" s="107">
        <v>34</v>
      </c>
      <c r="I34" s="18" t="s">
        <v>110</v>
      </c>
      <c r="J34" s="4">
        <f t="shared" si="1"/>
        <v>363</v>
      </c>
      <c r="K34" s="69">
        <v>254</v>
      </c>
      <c r="L34" s="70">
        <v>109</v>
      </c>
      <c r="M34" s="71"/>
      <c r="N34" s="106">
        <f>SUM(O34,P34,Q34)</f>
        <v>144</v>
      </c>
      <c r="O34" s="69">
        <v>100.8</v>
      </c>
      <c r="P34" s="70">
        <v>43.2</v>
      </c>
      <c r="Q34" s="31"/>
      <c r="R34" s="4"/>
      <c r="S34" s="69"/>
      <c r="T34" s="30"/>
      <c r="U34" s="31"/>
      <c r="V34" s="104">
        <v>2021</v>
      </c>
      <c r="W34" s="74">
        <v>2023</v>
      </c>
      <c r="X34" s="51"/>
      <c r="Y34" s="25"/>
    </row>
    <row r="35" spans="1:25" s="10" customFormat="1" ht="38.25" customHeight="1" x14ac:dyDescent="0.25">
      <c r="A35" s="11">
        <v>28</v>
      </c>
      <c r="B35" s="177" t="s">
        <v>392</v>
      </c>
      <c r="C35" s="1" t="s">
        <v>112</v>
      </c>
      <c r="D35" s="227" t="s">
        <v>113</v>
      </c>
      <c r="E35" s="1" t="s">
        <v>114</v>
      </c>
      <c r="F35" s="1" t="s">
        <v>115</v>
      </c>
      <c r="G35" s="105">
        <v>30</v>
      </c>
      <c r="H35" s="105">
        <v>9</v>
      </c>
      <c r="I35" s="12" t="s">
        <v>115</v>
      </c>
      <c r="J35" s="4">
        <f t="shared" si="1"/>
        <v>23.03</v>
      </c>
      <c r="K35" s="133">
        <v>7.8</v>
      </c>
      <c r="L35" s="102">
        <v>15.23</v>
      </c>
      <c r="M35" s="103"/>
      <c r="N35" s="106"/>
      <c r="O35" s="133"/>
      <c r="P35" s="102"/>
      <c r="Q35" s="3"/>
      <c r="R35" s="4">
        <f>SUM(S35,T35,U35)</f>
        <v>0</v>
      </c>
      <c r="S35" s="133"/>
      <c r="T35" s="2"/>
      <c r="U35" s="3"/>
      <c r="V35" s="101">
        <v>2021</v>
      </c>
      <c r="W35" s="11">
        <v>2022</v>
      </c>
      <c r="X35" s="51"/>
      <c r="Y35" s="25"/>
    </row>
    <row r="36" spans="1:25" s="10" customFormat="1" ht="37.5" customHeight="1" x14ac:dyDescent="0.25">
      <c r="A36" s="136">
        <v>29</v>
      </c>
      <c r="B36" s="177" t="s">
        <v>393</v>
      </c>
      <c r="C36" s="1" t="s">
        <v>116</v>
      </c>
      <c r="D36" s="227" t="s">
        <v>117</v>
      </c>
      <c r="E36" s="1" t="s">
        <v>118</v>
      </c>
      <c r="F36" s="1" t="s">
        <v>119</v>
      </c>
      <c r="G36" s="105">
        <v>50</v>
      </c>
      <c r="H36" s="105">
        <v>50</v>
      </c>
      <c r="I36" s="12" t="s">
        <v>119</v>
      </c>
      <c r="J36" s="4">
        <f t="shared" si="1"/>
        <v>206.91</v>
      </c>
      <c r="K36" s="133">
        <v>120.41</v>
      </c>
      <c r="L36" s="102">
        <v>86.5</v>
      </c>
      <c r="M36" s="103"/>
      <c r="N36" s="106">
        <f>SUM(O36,P36,Q36)</f>
        <v>188.09</v>
      </c>
      <c r="O36" s="133">
        <v>188.09</v>
      </c>
      <c r="P36" s="102"/>
      <c r="Q36" s="3"/>
      <c r="R36" s="4"/>
      <c r="S36" s="133"/>
      <c r="T36" s="2"/>
      <c r="U36" s="3"/>
      <c r="V36" s="101">
        <v>2021</v>
      </c>
      <c r="W36" s="11">
        <v>2023</v>
      </c>
      <c r="X36" s="51"/>
      <c r="Y36" s="53"/>
    </row>
    <row r="37" spans="1:25" s="10" customFormat="1" ht="41.25" customHeight="1" x14ac:dyDescent="0.25">
      <c r="A37" s="136">
        <v>30</v>
      </c>
      <c r="B37" s="177" t="s">
        <v>394</v>
      </c>
      <c r="C37" s="1" t="s">
        <v>120</v>
      </c>
      <c r="D37" s="227" t="s">
        <v>121</v>
      </c>
      <c r="E37" s="1" t="s">
        <v>122</v>
      </c>
      <c r="F37" s="1" t="s">
        <v>123</v>
      </c>
      <c r="G37" s="105">
        <v>80</v>
      </c>
      <c r="H37" s="105">
        <v>20</v>
      </c>
      <c r="I37" s="12" t="s">
        <v>123</v>
      </c>
      <c r="J37" s="4">
        <f t="shared" si="1"/>
        <v>137.72</v>
      </c>
      <c r="K37" s="133">
        <v>97.72</v>
      </c>
      <c r="L37" s="102">
        <v>40</v>
      </c>
      <c r="M37" s="103"/>
      <c r="N37" s="106">
        <f>SUM(O37,P37,Q37)</f>
        <v>297.8</v>
      </c>
      <c r="O37" s="133">
        <v>297.8</v>
      </c>
      <c r="P37" s="102">
        <v>0</v>
      </c>
      <c r="Q37" s="3"/>
      <c r="R37" s="4">
        <f>SUM(S37,T37,U37)</f>
        <v>100</v>
      </c>
      <c r="S37" s="133">
        <v>100</v>
      </c>
      <c r="T37" s="2"/>
      <c r="U37" s="3"/>
      <c r="V37" s="101">
        <v>2021</v>
      </c>
      <c r="W37" s="11">
        <v>2024</v>
      </c>
      <c r="X37" s="51"/>
      <c r="Y37" s="25"/>
    </row>
    <row r="38" spans="1:25" s="10" customFormat="1" ht="48.75" customHeight="1" x14ac:dyDescent="0.25">
      <c r="A38" s="11">
        <v>31</v>
      </c>
      <c r="B38" s="177" t="s">
        <v>395</v>
      </c>
      <c r="C38" s="64" t="s">
        <v>124</v>
      </c>
      <c r="D38" s="228" t="s">
        <v>125</v>
      </c>
      <c r="E38" s="64" t="s">
        <v>126</v>
      </c>
      <c r="F38" s="64" t="s">
        <v>127</v>
      </c>
      <c r="G38" s="107">
        <v>40</v>
      </c>
      <c r="H38" s="107">
        <v>40</v>
      </c>
      <c r="I38" s="18" t="s">
        <v>127</v>
      </c>
      <c r="J38" s="4">
        <f t="shared" si="1"/>
        <v>207</v>
      </c>
      <c r="K38" s="69">
        <v>101</v>
      </c>
      <c r="L38" s="70">
        <v>106</v>
      </c>
      <c r="M38" s="71"/>
      <c r="N38" s="106">
        <f>SUM(O38,P38,Q38)</f>
        <v>207.31</v>
      </c>
      <c r="O38" s="69">
        <v>207.31</v>
      </c>
      <c r="P38" s="70"/>
      <c r="Q38" s="31"/>
      <c r="R38" s="4"/>
      <c r="S38" s="69"/>
      <c r="T38" s="30"/>
      <c r="U38" s="31"/>
      <c r="V38" s="104">
        <v>2021</v>
      </c>
      <c r="W38" s="74">
        <v>2023</v>
      </c>
      <c r="X38" s="51"/>
      <c r="Y38" s="25"/>
    </row>
    <row r="39" spans="1:25" s="10" customFormat="1" ht="39.75" customHeight="1" x14ac:dyDescent="0.25">
      <c r="A39" s="136">
        <v>32</v>
      </c>
      <c r="B39" s="177" t="s">
        <v>396</v>
      </c>
      <c r="C39" s="64" t="s">
        <v>128</v>
      </c>
      <c r="D39" s="228" t="s">
        <v>129</v>
      </c>
      <c r="E39" s="1" t="s">
        <v>130</v>
      </c>
      <c r="F39" s="1" t="s">
        <v>37</v>
      </c>
      <c r="G39" s="108"/>
      <c r="H39" s="108"/>
      <c r="I39" s="12" t="s">
        <v>37</v>
      </c>
      <c r="J39" s="4">
        <f t="shared" si="1"/>
        <v>30</v>
      </c>
      <c r="K39" s="133">
        <v>30</v>
      </c>
      <c r="L39" s="102"/>
      <c r="M39" s="103"/>
      <c r="N39" s="106"/>
      <c r="O39" s="133"/>
      <c r="P39" s="102"/>
      <c r="Q39" s="3"/>
      <c r="R39" s="4">
        <f>SUM(S39,T39,U39)</f>
        <v>0</v>
      </c>
      <c r="S39" s="133"/>
      <c r="T39" s="2"/>
      <c r="U39" s="3"/>
      <c r="V39" s="104">
        <v>2021</v>
      </c>
      <c r="W39" s="74">
        <v>2022</v>
      </c>
      <c r="X39" s="51"/>
      <c r="Y39" s="25"/>
    </row>
    <row r="40" spans="1:25" s="10" customFormat="1" ht="141.75" customHeight="1" x14ac:dyDescent="0.25">
      <c r="A40" s="136">
        <v>33</v>
      </c>
      <c r="B40" s="177" t="s">
        <v>397</v>
      </c>
      <c r="C40" s="64" t="s">
        <v>131</v>
      </c>
      <c r="D40" s="228" t="s">
        <v>132</v>
      </c>
      <c r="E40" s="1" t="s">
        <v>133</v>
      </c>
      <c r="F40" s="1" t="s">
        <v>134</v>
      </c>
      <c r="G40" s="109">
        <v>38.42</v>
      </c>
      <c r="H40" s="109">
        <v>38.42</v>
      </c>
      <c r="I40" s="12" t="s">
        <v>134</v>
      </c>
      <c r="J40" s="4">
        <f t="shared" si="1"/>
        <v>84.67</v>
      </c>
      <c r="K40" s="133">
        <v>24.67</v>
      </c>
      <c r="L40" s="102">
        <v>10</v>
      </c>
      <c r="M40" s="103">
        <v>50</v>
      </c>
      <c r="N40" s="106"/>
      <c r="O40" s="133"/>
      <c r="P40" s="102"/>
      <c r="Q40" s="3"/>
      <c r="R40" s="4">
        <f>SUM(S40,T40,U40)</f>
        <v>0</v>
      </c>
      <c r="S40" s="133"/>
      <c r="T40" s="2"/>
      <c r="U40" s="3"/>
      <c r="V40" s="104">
        <v>2021</v>
      </c>
      <c r="W40" s="74">
        <v>2022</v>
      </c>
      <c r="X40" s="51"/>
      <c r="Y40" s="25"/>
    </row>
    <row r="41" spans="1:25" s="10" customFormat="1" ht="63.75" customHeight="1" x14ac:dyDescent="0.25">
      <c r="A41" s="11">
        <v>34</v>
      </c>
      <c r="B41" s="177" t="s">
        <v>398</v>
      </c>
      <c r="C41" s="64" t="s">
        <v>153</v>
      </c>
      <c r="D41" s="228" t="s">
        <v>135</v>
      </c>
      <c r="E41" s="1" t="s">
        <v>103</v>
      </c>
      <c r="F41" s="1" t="s">
        <v>136</v>
      </c>
      <c r="G41" s="109"/>
      <c r="H41" s="109"/>
      <c r="I41" s="12" t="s">
        <v>136</v>
      </c>
      <c r="J41" s="4">
        <f t="shared" si="1"/>
        <v>17</v>
      </c>
      <c r="K41" s="133">
        <v>13.6</v>
      </c>
      <c r="L41" s="102">
        <v>3.4</v>
      </c>
      <c r="M41" s="103"/>
      <c r="N41" s="106"/>
      <c r="O41" s="133"/>
      <c r="P41" s="102"/>
      <c r="Q41" s="3"/>
      <c r="R41" s="4"/>
      <c r="S41" s="133"/>
      <c r="T41" s="2"/>
      <c r="U41" s="3"/>
      <c r="V41" s="104">
        <v>2021</v>
      </c>
      <c r="W41" s="74">
        <v>2022</v>
      </c>
      <c r="X41" s="51"/>
      <c r="Y41" s="25"/>
    </row>
    <row r="42" spans="1:25" s="10" customFormat="1" ht="45.75" thickBot="1" x14ac:dyDescent="0.3">
      <c r="A42" s="136">
        <v>35</v>
      </c>
      <c r="B42" s="177" t="s">
        <v>399</v>
      </c>
      <c r="C42" s="64" t="s">
        <v>137</v>
      </c>
      <c r="D42" s="228" t="s">
        <v>138</v>
      </c>
      <c r="E42" s="64" t="s">
        <v>139</v>
      </c>
      <c r="F42" s="64" t="s">
        <v>140</v>
      </c>
      <c r="G42" s="110">
        <v>5.34</v>
      </c>
      <c r="H42" s="110">
        <v>3.56</v>
      </c>
      <c r="I42" s="18" t="s">
        <v>140</v>
      </c>
      <c r="J42" s="54">
        <f t="shared" si="1"/>
        <v>92.550000000000011</v>
      </c>
      <c r="K42" s="69">
        <v>55.53</v>
      </c>
      <c r="L42" s="70">
        <v>37.020000000000003</v>
      </c>
      <c r="M42" s="71"/>
      <c r="N42" s="68"/>
      <c r="O42" s="69"/>
      <c r="P42" s="70" t="s">
        <v>254</v>
      </c>
      <c r="Q42" s="31"/>
      <c r="R42" s="33"/>
      <c r="S42" s="165"/>
      <c r="T42" s="35"/>
      <c r="U42" s="36"/>
      <c r="V42" s="104">
        <v>2021</v>
      </c>
      <c r="W42" s="74">
        <v>2022</v>
      </c>
      <c r="X42" s="51"/>
      <c r="Y42" s="25"/>
    </row>
    <row r="43" spans="1:25" s="10" customFormat="1" ht="33.75" customHeight="1" thickBot="1" x14ac:dyDescent="0.3">
      <c r="A43" s="136">
        <v>36</v>
      </c>
      <c r="B43" s="177"/>
      <c r="C43" s="303" t="s">
        <v>522</v>
      </c>
      <c r="D43" s="312"/>
      <c r="E43" s="312"/>
      <c r="F43" s="312"/>
      <c r="G43" s="312"/>
      <c r="H43" s="312"/>
      <c r="I43" s="312"/>
      <c r="J43" s="233">
        <f t="shared" ref="J43:U43" si="2">SUM(J10:J42)</f>
        <v>3280.8399999999997</v>
      </c>
      <c r="K43" s="238">
        <f>SUM(K10:K42)</f>
        <v>2633.8300000000004</v>
      </c>
      <c r="L43" s="234">
        <f t="shared" si="2"/>
        <v>514.01</v>
      </c>
      <c r="M43" s="235">
        <f t="shared" si="2"/>
        <v>133</v>
      </c>
      <c r="N43" s="236">
        <f t="shared" si="2"/>
        <v>2593.2000000000003</v>
      </c>
      <c r="O43" s="238">
        <f t="shared" si="2"/>
        <v>2492.5</v>
      </c>
      <c r="P43" s="234">
        <f t="shared" si="2"/>
        <v>100.7</v>
      </c>
      <c r="Q43" s="237">
        <f t="shared" si="2"/>
        <v>0</v>
      </c>
      <c r="R43" s="233">
        <f t="shared" si="2"/>
        <v>490</v>
      </c>
      <c r="S43" s="238">
        <f t="shared" si="2"/>
        <v>490</v>
      </c>
      <c r="T43" s="239">
        <f t="shared" si="2"/>
        <v>0</v>
      </c>
      <c r="U43" s="240">
        <f t="shared" si="2"/>
        <v>0</v>
      </c>
      <c r="V43" s="104"/>
      <c r="W43" s="74"/>
      <c r="X43" s="51"/>
      <c r="Y43" s="25"/>
    </row>
    <row r="44" spans="1:25" s="10" customFormat="1" ht="31.15" customHeight="1" thickBot="1" x14ac:dyDescent="0.3">
      <c r="A44" s="11">
        <v>37</v>
      </c>
      <c r="B44" s="177"/>
      <c r="C44" s="283" t="s">
        <v>266</v>
      </c>
      <c r="D44" s="284"/>
      <c r="E44" s="284"/>
      <c r="F44" s="284"/>
      <c r="G44" s="284"/>
      <c r="H44" s="284"/>
      <c r="I44" s="284"/>
      <c r="J44" s="285"/>
      <c r="K44" s="285"/>
      <c r="L44" s="285"/>
      <c r="M44" s="285"/>
      <c r="N44" s="285"/>
      <c r="O44" s="285"/>
      <c r="P44" s="285"/>
      <c r="Q44" s="285"/>
      <c r="R44" s="285"/>
      <c r="S44" s="285"/>
      <c r="T44" s="285"/>
      <c r="U44" s="285"/>
      <c r="V44" s="284"/>
      <c r="W44" s="286"/>
      <c r="X44" s="51"/>
      <c r="Y44" s="25"/>
    </row>
    <row r="45" spans="1:25" s="10" customFormat="1" ht="49.15" customHeight="1" x14ac:dyDescent="0.25">
      <c r="A45" s="136">
        <v>38</v>
      </c>
      <c r="B45" s="174" t="s">
        <v>400</v>
      </c>
      <c r="C45" s="83" t="s">
        <v>262</v>
      </c>
      <c r="D45" s="227" t="s">
        <v>163</v>
      </c>
      <c r="E45" s="84" t="s">
        <v>164</v>
      </c>
      <c r="F45" s="227"/>
      <c r="G45" s="109"/>
      <c r="H45" s="109"/>
      <c r="I45" s="18" t="s">
        <v>165</v>
      </c>
      <c r="J45" s="56">
        <f t="shared" ref="J45:J74" si="3">SUM(K45,L45,M45)</f>
        <v>197.2</v>
      </c>
      <c r="K45" s="167">
        <v>98.6</v>
      </c>
      <c r="L45" s="111">
        <v>98.6</v>
      </c>
      <c r="M45" s="112"/>
      <c r="N45" s="113">
        <f t="shared" ref="N45:N53" si="4">SUM(O45,P45,Q45)</f>
        <v>0</v>
      </c>
      <c r="O45" s="167"/>
      <c r="P45" s="111"/>
      <c r="Q45" s="28"/>
      <c r="R45" s="56">
        <f t="shared" ref="R45:R75" si="5">SUM(S45,T45,U45)</f>
        <v>0</v>
      </c>
      <c r="S45" s="167"/>
      <c r="T45" s="27"/>
      <c r="U45" s="28"/>
      <c r="V45" s="104">
        <v>2022</v>
      </c>
      <c r="W45" s="110">
        <v>2022</v>
      </c>
      <c r="X45" s="76"/>
      <c r="Y45" s="77"/>
    </row>
    <row r="46" spans="1:25" s="10" customFormat="1" ht="60" x14ac:dyDescent="0.25">
      <c r="A46" s="136">
        <v>39</v>
      </c>
      <c r="B46" s="174" t="s">
        <v>401</v>
      </c>
      <c r="C46" s="83" t="s">
        <v>263</v>
      </c>
      <c r="D46" s="227" t="s">
        <v>163</v>
      </c>
      <c r="E46" s="84" t="s">
        <v>164</v>
      </c>
      <c r="F46" s="227"/>
      <c r="G46" s="109"/>
      <c r="H46" s="109"/>
      <c r="I46" s="18" t="s">
        <v>246</v>
      </c>
      <c r="J46" s="54">
        <f t="shared" si="3"/>
        <v>0</v>
      </c>
      <c r="K46" s="69"/>
      <c r="L46" s="70"/>
      <c r="M46" s="71"/>
      <c r="N46" s="68">
        <f t="shared" si="4"/>
        <v>200</v>
      </c>
      <c r="O46" s="69">
        <v>100</v>
      </c>
      <c r="P46" s="70">
        <v>100</v>
      </c>
      <c r="Q46" s="31"/>
      <c r="R46" s="54">
        <f t="shared" si="5"/>
        <v>258</v>
      </c>
      <c r="S46" s="69">
        <v>129</v>
      </c>
      <c r="T46" s="30">
        <v>129</v>
      </c>
      <c r="U46" s="31"/>
      <c r="V46" s="104">
        <v>2023</v>
      </c>
      <c r="W46" s="110">
        <v>2024</v>
      </c>
      <c r="X46" s="76"/>
      <c r="Y46" s="77"/>
    </row>
    <row r="47" spans="1:25" s="10" customFormat="1" ht="45" x14ac:dyDescent="0.25">
      <c r="A47" s="11">
        <v>40</v>
      </c>
      <c r="B47" s="177" t="s">
        <v>402</v>
      </c>
      <c r="C47" s="78" t="s">
        <v>166</v>
      </c>
      <c r="D47" s="228" t="s">
        <v>167</v>
      </c>
      <c r="E47" s="64" t="s">
        <v>111</v>
      </c>
      <c r="F47" s="64"/>
      <c r="G47" s="110"/>
      <c r="H47" s="110"/>
      <c r="I47" s="18" t="s">
        <v>168</v>
      </c>
      <c r="J47" s="54">
        <f t="shared" si="3"/>
        <v>70</v>
      </c>
      <c r="K47" s="69">
        <v>46</v>
      </c>
      <c r="L47" s="70">
        <v>24</v>
      </c>
      <c r="M47" s="71"/>
      <c r="N47" s="68">
        <f t="shared" si="4"/>
        <v>94.28</v>
      </c>
      <c r="O47" s="69">
        <v>69</v>
      </c>
      <c r="P47" s="70">
        <v>25.28</v>
      </c>
      <c r="Q47" s="31"/>
      <c r="R47" s="54">
        <f t="shared" si="5"/>
        <v>147.69999999999999</v>
      </c>
      <c r="S47" s="69">
        <v>104.85</v>
      </c>
      <c r="T47" s="30">
        <v>42.85</v>
      </c>
      <c r="U47" s="31"/>
      <c r="V47" s="104">
        <v>2022</v>
      </c>
      <c r="W47" s="74">
        <v>2024</v>
      </c>
      <c r="X47" s="76"/>
      <c r="Y47" s="77"/>
    </row>
    <row r="48" spans="1:25" s="10" customFormat="1" ht="75" x14ac:dyDescent="0.25">
      <c r="A48" s="136">
        <v>41</v>
      </c>
      <c r="B48" s="174" t="s">
        <v>403</v>
      </c>
      <c r="C48" s="78" t="s">
        <v>169</v>
      </c>
      <c r="D48" s="228" t="s">
        <v>170</v>
      </c>
      <c r="E48" s="64" t="s">
        <v>171</v>
      </c>
      <c r="F48" s="64"/>
      <c r="G48" s="110"/>
      <c r="H48" s="110"/>
      <c r="I48" s="18" t="s">
        <v>247</v>
      </c>
      <c r="J48" s="54">
        <f t="shared" si="3"/>
        <v>71.430000000000007</v>
      </c>
      <c r="K48" s="69">
        <v>50</v>
      </c>
      <c r="L48" s="70">
        <v>21.43</v>
      </c>
      <c r="M48" s="71"/>
      <c r="N48" s="68">
        <f t="shared" si="4"/>
        <v>114.24000000000001</v>
      </c>
      <c r="O48" s="69">
        <v>80</v>
      </c>
      <c r="P48" s="70">
        <v>34.24</v>
      </c>
      <c r="Q48" s="31"/>
      <c r="R48" s="54">
        <f t="shared" si="5"/>
        <v>145</v>
      </c>
      <c r="S48" s="69">
        <v>101.5</v>
      </c>
      <c r="T48" s="30">
        <v>43.5</v>
      </c>
      <c r="U48" s="31"/>
      <c r="V48" s="104">
        <v>2022</v>
      </c>
      <c r="W48" s="74">
        <v>2024</v>
      </c>
      <c r="X48" s="76"/>
      <c r="Y48" s="77"/>
    </row>
    <row r="49" spans="1:25" s="10" customFormat="1" ht="75" customHeight="1" x14ac:dyDescent="0.25">
      <c r="A49" s="136">
        <v>42</v>
      </c>
      <c r="B49" s="174" t="s">
        <v>404</v>
      </c>
      <c r="C49" s="78" t="s">
        <v>172</v>
      </c>
      <c r="D49" s="228" t="s">
        <v>173</v>
      </c>
      <c r="E49" s="64" t="s">
        <v>174</v>
      </c>
      <c r="F49" s="64"/>
      <c r="G49" s="110"/>
      <c r="H49" s="110"/>
      <c r="I49" s="18" t="s">
        <v>534</v>
      </c>
      <c r="J49" s="54">
        <f t="shared" si="3"/>
        <v>39.5</v>
      </c>
      <c r="K49" s="69">
        <v>25.5</v>
      </c>
      <c r="L49" s="70">
        <v>14</v>
      </c>
      <c r="M49" s="71"/>
      <c r="N49" s="68">
        <f t="shared" si="4"/>
        <v>30</v>
      </c>
      <c r="O49" s="69">
        <v>20</v>
      </c>
      <c r="P49" s="70">
        <v>10</v>
      </c>
      <c r="Q49" s="31"/>
      <c r="R49" s="54">
        <f t="shared" si="5"/>
        <v>0</v>
      </c>
      <c r="S49" s="69"/>
      <c r="T49" s="30"/>
      <c r="U49" s="31"/>
      <c r="V49" s="104">
        <v>2022</v>
      </c>
      <c r="W49" s="74">
        <v>2023</v>
      </c>
      <c r="X49" s="55"/>
      <c r="Y49" s="55"/>
    </row>
    <row r="50" spans="1:25" s="10" customFormat="1" ht="63.75" customHeight="1" x14ac:dyDescent="0.25">
      <c r="A50" s="11">
        <v>43</v>
      </c>
      <c r="B50" s="177" t="s">
        <v>405</v>
      </c>
      <c r="C50" s="78" t="s">
        <v>175</v>
      </c>
      <c r="D50" s="228" t="s">
        <v>85</v>
      </c>
      <c r="E50" s="64" t="s">
        <v>176</v>
      </c>
      <c r="F50" s="64"/>
      <c r="G50" s="110"/>
      <c r="H50" s="110"/>
      <c r="I50" s="18" t="s">
        <v>535</v>
      </c>
      <c r="J50" s="54">
        <f t="shared" si="3"/>
        <v>28.8</v>
      </c>
      <c r="K50" s="69">
        <v>28.8</v>
      </c>
      <c r="L50" s="70"/>
      <c r="M50" s="71"/>
      <c r="N50" s="68">
        <f t="shared" si="4"/>
        <v>140</v>
      </c>
      <c r="O50" s="69">
        <v>140</v>
      </c>
      <c r="P50" s="70"/>
      <c r="Q50" s="31"/>
      <c r="R50" s="54">
        <f t="shared" si="5"/>
        <v>234</v>
      </c>
      <c r="S50" s="69">
        <v>234</v>
      </c>
      <c r="T50" s="30"/>
      <c r="U50" s="31"/>
      <c r="V50" s="104">
        <v>2022</v>
      </c>
      <c r="W50" s="11">
        <v>2024</v>
      </c>
      <c r="X50" s="55"/>
      <c r="Y50" s="55"/>
    </row>
    <row r="51" spans="1:25" s="72" customFormat="1" ht="75" x14ac:dyDescent="0.25">
      <c r="A51" s="136">
        <v>44</v>
      </c>
      <c r="B51" s="174" t="s">
        <v>406</v>
      </c>
      <c r="C51" s="79" t="s">
        <v>177</v>
      </c>
      <c r="D51" s="65" t="s">
        <v>178</v>
      </c>
      <c r="E51" s="66" t="s">
        <v>122</v>
      </c>
      <c r="F51" s="66"/>
      <c r="G51" s="110"/>
      <c r="H51" s="110"/>
      <c r="I51" s="67" t="s">
        <v>536</v>
      </c>
      <c r="J51" s="68">
        <f>SUM(K51,L51,M51)</f>
        <v>58</v>
      </c>
      <c r="K51" s="69">
        <v>41</v>
      </c>
      <c r="L51" s="70">
        <v>17</v>
      </c>
      <c r="M51" s="71"/>
      <c r="N51" s="68">
        <f t="shared" si="4"/>
        <v>29.740000000000002</v>
      </c>
      <c r="O51" s="69">
        <v>20.420000000000002</v>
      </c>
      <c r="P51" s="70">
        <v>9.32</v>
      </c>
      <c r="Q51" s="71"/>
      <c r="R51" s="68"/>
      <c r="S51" s="69"/>
      <c r="T51" s="70"/>
      <c r="U51" s="71"/>
      <c r="V51" s="114">
        <v>2022</v>
      </c>
      <c r="W51" s="109">
        <v>2023</v>
      </c>
      <c r="X51" s="75"/>
      <c r="Y51" s="75"/>
    </row>
    <row r="52" spans="1:25" s="10" customFormat="1" ht="75" customHeight="1" x14ac:dyDescent="0.25">
      <c r="A52" s="136">
        <v>45</v>
      </c>
      <c r="B52" s="174" t="s">
        <v>407</v>
      </c>
      <c r="C52" s="78" t="s">
        <v>179</v>
      </c>
      <c r="D52" s="228" t="s">
        <v>102</v>
      </c>
      <c r="E52" s="64" t="s">
        <v>103</v>
      </c>
      <c r="F52" s="64"/>
      <c r="G52" s="110"/>
      <c r="H52" s="110"/>
      <c r="I52" s="18" t="s">
        <v>248</v>
      </c>
      <c r="J52" s="54">
        <f t="shared" si="3"/>
        <v>73.400000000000006</v>
      </c>
      <c r="K52" s="69">
        <v>48</v>
      </c>
      <c r="L52" s="70">
        <v>25.4</v>
      </c>
      <c r="M52" s="71"/>
      <c r="N52" s="68">
        <f t="shared" si="4"/>
        <v>139.30000000000001</v>
      </c>
      <c r="O52" s="69">
        <v>100</v>
      </c>
      <c r="P52" s="70">
        <v>39.299999999999997</v>
      </c>
      <c r="Q52" s="31"/>
      <c r="R52" s="54">
        <f t="shared" si="5"/>
        <v>170.8</v>
      </c>
      <c r="S52" s="69">
        <v>120</v>
      </c>
      <c r="T52" s="30">
        <v>50.8</v>
      </c>
      <c r="U52" s="31"/>
      <c r="V52" s="104">
        <v>2022</v>
      </c>
      <c r="W52" s="74">
        <v>2024</v>
      </c>
      <c r="X52" s="76"/>
      <c r="Y52" s="77"/>
    </row>
    <row r="53" spans="1:25" s="10" customFormat="1" ht="60" x14ac:dyDescent="0.25">
      <c r="A53" s="11">
        <v>46</v>
      </c>
      <c r="B53" s="177" t="s">
        <v>408</v>
      </c>
      <c r="C53" s="78" t="s">
        <v>180</v>
      </c>
      <c r="D53" s="228" t="s">
        <v>181</v>
      </c>
      <c r="E53" s="64" t="s">
        <v>182</v>
      </c>
      <c r="F53" s="64"/>
      <c r="G53" s="110"/>
      <c r="H53" s="110"/>
      <c r="I53" s="18" t="s">
        <v>183</v>
      </c>
      <c r="J53" s="54">
        <f t="shared" si="3"/>
        <v>48.8</v>
      </c>
      <c r="K53" s="69">
        <v>40</v>
      </c>
      <c r="L53" s="70">
        <v>8.8000000000000007</v>
      </c>
      <c r="M53" s="71"/>
      <c r="N53" s="68">
        <f t="shared" si="4"/>
        <v>104.2</v>
      </c>
      <c r="O53" s="69">
        <v>90</v>
      </c>
      <c r="P53" s="70">
        <v>14.2</v>
      </c>
      <c r="Q53" s="31"/>
      <c r="R53" s="54">
        <f t="shared" si="5"/>
        <v>434.86</v>
      </c>
      <c r="S53" s="69">
        <v>370</v>
      </c>
      <c r="T53" s="30">
        <v>64.86</v>
      </c>
      <c r="U53" s="31"/>
      <c r="V53" s="104">
        <v>2022</v>
      </c>
      <c r="W53" s="74">
        <v>2024</v>
      </c>
      <c r="X53" s="76"/>
      <c r="Y53" s="77"/>
    </row>
    <row r="54" spans="1:25" s="10" customFormat="1" ht="45" customHeight="1" x14ac:dyDescent="0.25">
      <c r="A54" s="136">
        <v>47</v>
      </c>
      <c r="B54" s="174" t="s">
        <v>409</v>
      </c>
      <c r="C54" s="78" t="s">
        <v>264</v>
      </c>
      <c r="D54" s="228" t="s">
        <v>184</v>
      </c>
      <c r="E54" s="64" t="s">
        <v>185</v>
      </c>
      <c r="F54" s="64"/>
      <c r="G54" s="110"/>
      <c r="H54" s="110"/>
      <c r="I54" s="18" t="s">
        <v>186</v>
      </c>
      <c r="J54" s="54"/>
      <c r="K54" s="69"/>
      <c r="L54" s="70"/>
      <c r="M54" s="71"/>
      <c r="N54" s="68"/>
      <c r="O54" s="69"/>
      <c r="P54" s="70"/>
      <c r="Q54" s="31"/>
      <c r="R54" s="54">
        <f t="shared" si="5"/>
        <v>601.11999999999989</v>
      </c>
      <c r="S54" s="69">
        <v>315.27999999999997</v>
      </c>
      <c r="T54" s="30"/>
      <c r="U54" s="31">
        <v>285.83999999999997</v>
      </c>
      <c r="V54" s="104">
        <v>2024</v>
      </c>
      <c r="W54" s="74">
        <v>2024</v>
      </c>
      <c r="X54" s="82"/>
      <c r="Y54" s="82"/>
    </row>
    <row r="55" spans="1:25" s="72" customFormat="1" ht="45" customHeight="1" x14ac:dyDescent="0.25">
      <c r="A55" s="211">
        <v>48</v>
      </c>
      <c r="B55" s="212" t="s">
        <v>410</v>
      </c>
      <c r="C55" s="79" t="s">
        <v>265</v>
      </c>
      <c r="D55" s="65" t="s">
        <v>184</v>
      </c>
      <c r="E55" s="66" t="s">
        <v>185</v>
      </c>
      <c r="F55" s="66"/>
      <c r="G55" s="110"/>
      <c r="H55" s="110"/>
      <c r="I55" s="67" t="s">
        <v>193</v>
      </c>
      <c r="J55" s="207"/>
      <c r="K55" s="208"/>
      <c r="L55" s="70"/>
      <c r="M55" s="71"/>
      <c r="N55" s="68">
        <f>SUM(O55,P55,Q55)</f>
        <v>97.289999999999992</v>
      </c>
      <c r="O55" s="231">
        <v>57.29</v>
      </c>
      <c r="P55" s="70"/>
      <c r="Q55" s="71">
        <v>40</v>
      </c>
      <c r="R55" s="68">
        <f>SUM(S55,T55,U55)</f>
        <v>225.96</v>
      </c>
      <c r="S55" s="69">
        <v>136.65</v>
      </c>
      <c r="T55" s="70"/>
      <c r="U55" s="71">
        <v>89.31</v>
      </c>
      <c r="V55" s="114">
        <v>2023</v>
      </c>
      <c r="W55" s="110">
        <v>2024</v>
      </c>
      <c r="X55" s="213"/>
      <c r="Y55" s="213"/>
    </row>
    <row r="56" spans="1:25" s="10" customFormat="1" ht="45" x14ac:dyDescent="0.25">
      <c r="A56" s="11">
        <v>49</v>
      </c>
      <c r="B56" s="174" t="s">
        <v>411</v>
      </c>
      <c r="C56" s="78" t="s">
        <v>187</v>
      </c>
      <c r="D56" s="228" t="s">
        <v>188</v>
      </c>
      <c r="E56" s="64" t="s">
        <v>189</v>
      </c>
      <c r="F56" s="64"/>
      <c r="G56" s="110"/>
      <c r="H56" s="110"/>
      <c r="I56" s="18" t="s">
        <v>537</v>
      </c>
      <c r="J56" s="54">
        <f t="shared" si="3"/>
        <v>43</v>
      </c>
      <c r="K56" s="69">
        <v>34</v>
      </c>
      <c r="L56" s="70">
        <v>9</v>
      </c>
      <c r="M56" s="71"/>
      <c r="N56" s="68">
        <f t="shared" ref="N56:N74" si="6">SUM(O56,P56,Q56)</f>
        <v>0</v>
      </c>
      <c r="O56" s="69"/>
      <c r="P56" s="70"/>
      <c r="Q56" s="31"/>
      <c r="R56" s="54">
        <f t="shared" si="5"/>
        <v>0</v>
      </c>
      <c r="S56" s="69"/>
      <c r="T56" s="30"/>
      <c r="U56" s="31"/>
      <c r="V56" s="104">
        <v>2022</v>
      </c>
      <c r="W56" s="74">
        <v>2022</v>
      </c>
      <c r="X56" s="76"/>
      <c r="Y56" s="77"/>
    </row>
    <row r="57" spans="1:25" s="10" customFormat="1" ht="60" x14ac:dyDescent="0.25">
      <c r="A57" s="136">
        <v>50</v>
      </c>
      <c r="B57" s="177" t="s">
        <v>412</v>
      </c>
      <c r="C57" s="78" t="s">
        <v>255</v>
      </c>
      <c r="D57" s="228" t="s">
        <v>190</v>
      </c>
      <c r="E57" s="64" t="s">
        <v>191</v>
      </c>
      <c r="F57" s="64"/>
      <c r="G57" s="110"/>
      <c r="H57" s="110"/>
      <c r="I57" s="18" t="s">
        <v>192</v>
      </c>
      <c r="J57" s="54">
        <f t="shared" si="3"/>
        <v>52</v>
      </c>
      <c r="K57" s="69">
        <v>43</v>
      </c>
      <c r="L57" s="70">
        <v>9</v>
      </c>
      <c r="M57" s="71"/>
      <c r="N57" s="68">
        <f t="shared" si="6"/>
        <v>80</v>
      </c>
      <c r="O57" s="69">
        <v>72</v>
      </c>
      <c r="P57" s="70">
        <v>8</v>
      </c>
      <c r="Q57" s="31"/>
      <c r="R57" s="54">
        <f t="shared" si="5"/>
        <v>22</v>
      </c>
      <c r="S57" s="69">
        <v>20</v>
      </c>
      <c r="T57" s="30">
        <v>2</v>
      </c>
      <c r="U57" s="31"/>
      <c r="V57" s="104">
        <v>2022</v>
      </c>
      <c r="W57" s="74">
        <v>2024</v>
      </c>
      <c r="X57" s="76"/>
      <c r="Y57" s="77"/>
    </row>
    <row r="58" spans="1:25" s="10" customFormat="1" ht="45" x14ac:dyDescent="0.25">
      <c r="A58" s="136">
        <v>51</v>
      </c>
      <c r="B58" s="174" t="s">
        <v>413</v>
      </c>
      <c r="C58" s="78" t="s">
        <v>259</v>
      </c>
      <c r="D58" s="228" t="s">
        <v>70</v>
      </c>
      <c r="E58" s="64" t="s">
        <v>21</v>
      </c>
      <c r="F58" s="64"/>
      <c r="G58" s="110"/>
      <c r="H58" s="110"/>
      <c r="I58" s="18" t="s">
        <v>197</v>
      </c>
      <c r="J58" s="54">
        <f t="shared" si="3"/>
        <v>60</v>
      </c>
      <c r="K58" s="69">
        <v>60</v>
      </c>
      <c r="L58" s="70"/>
      <c r="M58" s="71"/>
      <c r="N58" s="68">
        <f t="shared" si="6"/>
        <v>100</v>
      </c>
      <c r="O58" s="69">
        <v>100</v>
      </c>
      <c r="P58" s="70"/>
      <c r="Q58" s="31"/>
      <c r="R58" s="54">
        <f t="shared" si="5"/>
        <v>146</v>
      </c>
      <c r="S58" s="69">
        <v>146</v>
      </c>
      <c r="T58" s="30"/>
      <c r="U58" s="31"/>
      <c r="V58" s="104">
        <v>2022</v>
      </c>
      <c r="W58" s="74">
        <v>2024</v>
      </c>
      <c r="X58" s="76"/>
      <c r="Y58" s="77"/>
    </row>
    <row r="59" spans="1:25" s="10" customFormat="1" ht="45" x14ac:dyDescent="0.25">
      <c r="A59" s="11">
        <v>52</v>
      </c>
      <c r="B59" s="177" t="s">
        <v>414</v>
      </c>
      <c r="C59" s="78" t="s">
        <v>256</v>
      </c>
      <c r="D59" s="228" t="s">
        <v>198</v>
      </c>
      <c r="E59" s="64" t="s">
        <v>149</v>
      </c>
      <c r="F59" s="64"/>
      <c r="G59" s="110"/>
      <c r="H59" s="110"/>
      <c r="I59" s="18" t="s">
        <v>538</v>
      </c>
      <c r="J59" s="54">
        <f t="shared" ref="J59" si="7">SUM(K59,L59,M59)</f>
        <v>66.39</v>
      </c>
      <c r="K59" s="69">
        <v>51.39</v>
      </c>
      <c r="L59" s="70">
        <v>15</v>
      </c>
      <c r="M59" s="71"/>
      <c r="N59" s="68">
        <f t="shared" si="6"/>
        <v>74.45</v>
      </c>
      <c r="O59" s="69">
        <v>60.87</v>
      </c>
      <c r="P59" s="70">
        <v>13.58</v>
      </c>
      <c r="Q59" s="31"/>
      <c r="R59" s="54">
        <f t="shared" ref="R59" si="8">SUM(S59,T59,U59)</f>
        <v>0</v>
      </c>
      <c r="S59" s="69"/>
      <c r="T59" s="30"/>
      <c r="U59" s="31"/>
      <c r="V59" s="104">
        <v>2022</v>
      </c>
      <c r="W59" s="74">
        <v>2023</v>
      </c>
      <c r="X59" s="76"/>
      <c r="Y59" s="77"/>
    </row>
    <row r="60" spans="1:25" s="72" customFormat="1" ht="45" x14ac:dyDescent="0.25">
      <c r="A60" s="136">
        <v>53</v>
      </c>
      <c r="B60" s="174" t="s">
        <v>415</v>
      </c>
      <c r="C60" s="79" t="s">
        <v>258</v>
      </c>
      <c r="D60" s="65" t="s">
        <v>194</v>
      </c>
      <c r="E60" s="66" t="s">
        <v>195</v>
      </c>
      <c r="F60" s="66"/>
      <c r="G60" s="110"/>
      <c r="H60" s="110"/>
      <c r="I60" s="67" t="s">
        <v>196</v>
      </c>
      <c r="J60" s="68">
        <f t="shared" si="3"/>
        <v>54</v>
      </c>
      <c r="K60" s="69">
        <v>53</v>
      </c>
      <c r="L60" s="70">
        <v>1</v>
      </c>
      <c r="M60" s="71"/>
      <c r="N60" s="68">
        <f t="shared" si="6"/>
        <v>76.5</v>
      </c>
      <c r="O60" s="69">
        <v>75.5</v>
      </c>
      <c r="P60" s="70">
        <v>1</v>
      </c>
      <c r="Q60" s="71"/>
      <c r="R60" s="68">
        <f t="shared" si="5"/>
        <v>220.5</v>
      </c>
      <c r="S60" s="69">
        <v>219.5</v>
      </c>
      <c r="T60" s="70">
        <v>1</v>
      </c>
      <c r="U60" s="71"/>
      <c r="V60" s="114">
        <v>2022</v>
      </c>
      <c r="W60" s="110">
        <v>2024</v>
      </c>
      <c r="X60" s="80"/>
      <c r="Y60" s="81"/>
    </row>
    <row r="61" spans="1:25" s="10" customFormat="1" ht="45" x14ac:dyDescent="0.25">
      <c r="A61" s="136">
        <v>54</v>
      </c>
      <c r="B61" s="174" t="s">
        <v>416</v>
      </c>
      <c r="C61" s="78" t="s">
        <v>199</v>
      </c>
      <c r="D61" s="228" t="s">
        <v>200</v>
      </c>
      <c r="E61" s="64" t="s">
        <v>201</v>
      </c>
      <c r="F61" s="64"/>
      <c r="G61" s="110"/>
      <c r="H61" s="110"/>
      <c r="I61" s="18" t="s">
        <v>192</v>
      </c>
      <c r="J61" s="54">
        <f>SUM(K61,L61,M61)</f>
        <v>0</v>
      </c>
      <c r="K61" s="69"/>
      <c r="L61" s="70"/>
      <c r="M61" s="71"/>
      <c r="N61" s="68">
        <f t="shared" si="6"/>
        <v>68</v>
      </c>
      <c r="O61" s="69">
        <v>68</v>
      </c>
      <c r="P61" s="70"/>
      <c r="Q61" s="31"/>
      <c r="R61" s="54">
        <f t="shared" si="5"/>
        <v>50</v>
      </c>
      <c r="S61" s="69">
        <v>50</v>
      </c>
      <c r="T61" s="30"/>
      <c r="U61" s="31"/>
      <c r="V61" s="104">
        <v>2023</v>
      </c>
      <c r="W61" s="74">
        <v>2024</v>
      </c>
      <c r="X61" s="76"/>
      <c r="Y61" s="77"/>
    </row>
    <row r="62" spans="1:25" s="10" customFormat="1" ht="45" x14ac:dyDescent="0.25">
      <c r="A62" s="11">
        <v>55</v>
      </c>
      <c r="B62" s="177" t="s">
        <v>417</v>
      </c>
      <c r="C62" s="78" t="s">
        <v>202</v>
      </c>
      <c r="D62" s="228" t="s">
        <v>203</v>
      </c>
      <c r="E62" s="64" t="s">
        <v>204</v>
      </c>
      <c r="F62" s="64"/>
      <c r="G62" s="110"/>
      <c r="H62" s="110"/>
      <c r="I62" s="18" t="s">
        <v>205</v>
      </c>
      <c r="J62" s="54"/>
      <c r="K62" s="69"/>
      <c r="L62" s="70"/>
      <c r="M62" s="71"/>
      <c r="N62" s="68">
        <f t="shared" si="6"/>
        <v>30</v>
      </c>
      <c r="O62" s="69">
        <v>20</v>
      </c>
      <c r="P62" s="70">
        <v>10</v>
      </c>
      <c r="Q62" s="31"/>
      <c r="R62" s="54">
        <f t="shared" si="5"/>
        <v>331</v>
      </c>
      <c r="S62" s="69">
        <v>210</v>
      </c>
      <c r="T62" s="30">
        <v>121</v>
      </c>
      <c r="U62" s="31"/>
      <c r="V62" s="104">
        <v>2023</v>
      </c>
      <c r="W62" s="74">
        <v>2024</v>
      </c>
      <c r="X62" s="73"/>
      <c r="Y62" s="73"/>
    </row>
    <row r="63" spans="1:25" s="10" customFormat="1" ht="57" x14ac:dyDescent="0.25">
      <c r="A63" s="136">
        <v>56</v>
      </c>
      <c r="B63" s="174" t="s">
        <v>418</v>
      </c>
      <c r="C63" s="78" t="s">
        <v>257</v>
      </c>
      <c r="D63" s="228" t="s">
        <v>206</v>
      </c>
      <c r="E63" s="64" t="s">
        <v>207</v>
      </c>
      <c r="F63" s="64"/>
      <c r="G63" s="110"/>
      <c r="H63" s="110"/>
      <c r="I63" s="18" t="s">
        <v>209</v>
      </c>
      <c r="J63" s="54">
        <f t="shared" si="3"/>
        <v>57.02</v>
      </c>
      <c r="K63" s="69">
        <v>37.06</v>
      </c>
      <c r="L63" s="70">
        <v>19.96</v>
      </c>
      <c r="M63" s="71"/>
      <c r="N63" s="68">
        <f t="shared" si="6"/>
        <v>76.5</v>
      </c>
      <c r="O63" s="69">
        <v>49.72</v>
      </c>
      <c r="P63" s="70">
        <v>26.78</v>
      </c>
      <c r="Q63" s="31"/>
      <c r="R63" s="54">
        <f t="shared" si="5"/>
        <v>70.59</v>
      </c>
      <c r="S63" s="69">
        <v>45.88</v>
      </c>
      <c r="T63" s="30">
        <v>24.71</v>
      </c>
      <c r="U63" s="31"/>
      <c r="V63" s="104">
        <v>2022</v>
      </c>
      <c r="W63" s="74">
        <v>2024</v>
      </c>
      <c r="X63" s="76"/>
      <c r="Y63" s="77"/>
    </row>
    <row r="64" spans="1:25" s="72" customFormat="1" ht="60" x14ac:dyDescent="0.25">
      <c r="A64" s="211">
        <v>57</v>
      </c>
      <c r="B64" s="212" t="s">
        <v>419</v>
      </c>
      <c r="C64" s="79" t="s">
        <v>208</v>
      </c>
      <c r="D64" s="65" t="s">
        <v>533</v>
      </c>
      <c r="E64" s="66" t="s">
        <v>51</v>
      </c>
      <c r="F64" s="66"/>
      <c r="G64" s="110"/>
      <c r="H64" s="110"/>
      <c r="I64" s="67" t="s">
        <v>210</v>
      </c>
      <c r="J64" s="68">
        <f t="shared" si="3"/>
        <v>64.650000000000006</v>
      </c>
      <c r="K64" s="69">
        <v>64.650000000000006</v>
      </c>
      <c r="L64" s="70"/>
      <c r="M64" s="71"/>
      <c r="N64" s="68">
        <f t="shared" si="6"/>
        <v>7.35</v>
      </c>
      <c r="O64" s="69">
        <v>7.35</v>
      </c>
      <c r="P64" s="70"/>
      <c r="Q64" s="71"/>
      <c r="R64" s="68">
        <f t="shared" si="5"/>
        <v>0</v>
      </c>
      <c r="S64" s="69"/>
      <c r="T64" s="70"/>
      <c r="U64" s="71"/>
      <c r="V64" s="114">
        <v>2022</v>
      </c>
      <c r="W64" s="110">
        <v>2023</v>
      </c>
      <c r="X64" s="80"/>
      <c r="Y64" s="81"/>
    </row>
    <row r="65" spans="1:25" s="10" customFormat="1" ht="45" x14ac:dyDescent="0.25">
      <c r="A65" s="11">
        <v>58</v>
      </c>
      <c r="B65" s="177" t="s">
        <v>420</v>
      </c>
      <c r="C65" s="78" t="s">
        <v>211</v>
      </c>
      <c r="D65" s="228" t="s">
        <v>212</v>
      </c>
      <c r="E65" s="64" t="s">
        <v>68</v>
      </c>
      <c r="F65" s="64"/>
      <c r="G65" s="110"/>
      <c r="H65" s="110"/>
      <c r="I65" s="18" t="s">
        <v>539</v>
      </c>
      <c r="J65" s="54">
        <f t="shared" si="3"/>
        <v>0</v>
      </c>
      <c r="K65" s="69"/>
      <c r="L65" s="70"/>
      <c r="M65" s="71"/>
      <c r="N65" s="68">
        <f t="shared" si="6"/>
        <v>0</v>
      </c>
      <c r="O65" s="69"/>
      <c r="P65" s="70"/>
      <c r="Q65" s="31"/>
      <c r="R65" s="54">
        <f t="shared" si="5"/>
        <v>34</v>
      </c>
      <c r="S65" s="69">
        <v>32</v>
      </c>
      <c r="T65" s="30">
        <v>2</v>
      </c>
      <c r="U65" s="31"/>
      <c r="V65" s="104">
        <v>2024</v>
      </c>
      <c r="W65" s="74">
        <v>2024</v>
      </c>
      <c r="X65" s="76"/>
      <c r="Y65" s="77"/>
    </row>
    <row r="66" spans="1:25" s="10" customFormat="1" ht="45" x14ac:dyDescent="0.25">
      <c r="A66" s="136">
        <v>59</v>
      </c>
      <c r="B66" s="174" t="s">
        <v>421</v>
      </c>
      <c r="C66" s="78" t="s">
        <v>213</v>
      </c>
      <c r="D66" s="228" t="s">
        <v>214</v>
      </c>
      <c r="E66" s="64" t="s">
        <v>114</v>
      </c>
      <c r="F66" s="64"/>
      <c r="G66" s="110"/>
      <c r="H66" s="110"/>
      <c r="I66" s="18" t="s">
        <v>215</v>
      </c>
      <c r="J66" s="54">
        <f t="shared" si="3"/>
        <v>0</v>
      </c>
      <c r="K66" s="69"/>
      <c r="L66" s="70"/>
      <c r="M66" s="71"/>
      <c r="N66" s="68">
        <f t="shared" si="6"/>
        <v>0</v>
      </c>
      <c r="O66" s="69"/>
      <c r="P66" s="70"/>
      <c r="Q66" s="31"/>
      <c r="R66" s="54">
        <f t="shared" si="5"/>
        <v>28.9</v>
      </c>
      <c r="S66" s="69">
        <v>21.9</v>
      </c>
      <c r="T66" s="30">
        <v>7</v>
      </c>
      <c r="U66" s="31"/>
      <c r="V66" s="104">
        <v>2024</v>
      </c>
      <c r="W66" s="74">
        <v>2024</v>
      </c>
      <c r="X66" s="76"/>
      <c r="Y66" s="77"/>
    </row>
    <row r="67" spans="1:25" s="10" customFormat="1" ht="75" x14ac:dyDescent="0.25">
      <c r="A67" s="136">
        <v>60</v>
      </c>
      <c r="B67" s="174" t="s">
        <v>422</v>
      </c>
      <c r="C67" s="78" t="s">
        <v>216</v>
      </c>
      <c r="D67" s="228" t="s">
        <v>217</v>
      </c>
      <c r="E67" s="64" t="s">
        <v>218</v>
      </c>
      <c r="F67" s="64"/>
      <c r="G67" s="110"/>
      <c r="H67" s="110"/>
      <c r="I67" s="18" t="s">
        <v>540</v>
      </c>
      <c r="J67" s="54">
        <f t="shared" si="3"/>
        <v>0</v>
      </c>
      <c r="K67" s="69"/>
      <c r="L67" s="70"/>
      <c r="M67" s="71"/>
      <c r="N67" s="68">
        <f t="shared" si="6"/>
        <v>0</v>
      </c>
      <c r="O67" s="69"/>
      <c r="P67" s="70"/>
      <c r="Q67" s="31"/>
      <c r="R67" s="54">
        <f t="shared" si="5"/>
        <v>43.629999999999995</v>
      </c>
      <c r="S67" s="69">
        <v>30.54</v>
      </c>
      <c r="T67" s="30">
        <v>13.09</v>
      </c>
      <c r="U67" s="31"/>
      <c r="V67" s="104">
        <v>2024</v>
      </c>
      <c r="W67" s="74">
        <v>2024</v>
      </c>
      <c r="X67" s="76"/>
      <c r="Y67" s="77"/>
    </row>
    <row r="68" spans="1:25" s="10" customFormat="1" ht="45" x14ac:dyDescent="0.25">
      <c r="A68" s="11">
        <v>61</v>
      </c>
      <c r="B68" s="177" t="s">
        <v>423</v>
      </c>
      <c r="C68" s="78" t="s">
        <v>219</v>
      </c>
      <c r="D68" s="228" t="s">
        <v>220</v>
      </c>
      <c r="E68" s="64" t="s">
        <v>221</v>
      </c>
      <c r="F68" s="64"/>
      <c r="G68" s="110"/>
      <c r="H68" s="110"/>
      <c r="I68" s="18" t="s">
        <v>222</v>
      </c>
      <c r="J68" s="54">
        <f t="shared" si="3"/>
        <v>0</v>
      </c>
      <c r="K68" s="69"/>
      <c r="L68" s="70"/>
      <c r="M68" s="71"/>
      <c r="N68" s="68">
        <f t="shared" si="6"/>
        <v>0</v>
      </c>
      <c r="O68" s="69"/>
      <c r="P68" s="70"/>
      <c r="Q68" s="31"/>
      <c r="R68" s="54">
        <f t="shared" si="5"/>
        <v>51.5</v>
      </c>
      <c r="S68" s="69">
        <v>36</v>
      </c>
      <c r="T68" s="30">
        <v>15.5</v>
      </c>
      <c r="U68" s="31"/>
      <c r="V68" s="104">
        <v>2024</v>
      </c>
      <c r="W68" s="74">
        <v>2024</v>
      </c>
      <c r="X68" s="76"/>
      <c r="Y68" s="77"/>
    </row>
    <row r="69" spans="1:25" s="10" customFormat="1" ht="45" x14ac:dyDescent="0.25">
      <c r="A69" s="136">
        <v>62</v>
      </c>
      <c r="B69" s="174" t="s">
        <v>424</v>
      </c>
      <c r="C69" s="78" t="s">
        <v>223</v>
      </c>
      <c r="D69" s="228" t="s">
        <v>224</v>
      </c>
      <c r="E69" s="64" t="s">
        <v>225</v>
      </c>
      <c r="F69" s="64"/>
      <c r="G69" s="110"/>
      <c r="H69" s="110"/>
      <c r="I69" s="18" t="s">
        <v>226</v>
      </c>
      <c r="J69" s="54">
        <f t="shared" si="3"/>
        <v>0</v>
      </c>
      <c r="K69" s="69"/>
      <c r="L69" s="70"/>
      <c r="M69" s="71"/>
      <c r="N69" s="68">
        <f t="shared" si="6"/>
        <v>0</v>
      </c>
      <c r="O69" s="69"/>
      <c r="P69" s="70"/>
      <c r="Q69" s="31"/>
      <c r="R69" s="54">
        <f t="shared" si="5"/>
        <v>111.36</v>
      </c>
      <c r="S69" s="69">
        <v>67</v>
      </c>
      <c r="T69" s="30">
        <v>44.36</v>
      </c>
      <c r="U69" s="31"/>
      <c r="V69" s="104">
        <v>2024</v>
      </c>
      <c r="W69" s="74">
        <v>2024</v>
      </c>
      <c r="X69" s="76"/>
      <c r="Y69" s="77"/>
    </row>
    <row r="70" spans="1:25" s="10" customFormat="1" ht="63.75" customHeight="1" x14ac:dyDescent="0.25">
      <c r="A70" s="136">
        <v>63</v>
      </c>
      <c r="B70" s="174" t="s">
        <v>425</v>
      </c>
      <c r="C70" s="78" t="s">
        <v>227</v>
      </c>
      <c r="D70" s="228" t="s">
        <v>228</v>
      </c>
      <c r="E70" s="64" t="s">
        <v>225</v>
      </c>
      <c r="F70" s="64"/>
      <c r="G70" s="110"/>
      <c r="H70" s="110"/>
      <c r="I70" s="18" t="s">
        <v>541</v>
      </c>
      <c r="J70" s="54">
        <f t="shared" si="3"/>
        <v>31</v>
      </c>
      <c r="K70" s="69">
        <v>18.600000000000001</v>
      </c>
      <c r="L70" s="70">
        <v>12.4</v>
      </c>
      <c r="M70" s="71"/>
      <c r="N70" s="68">
        <f t="shared" si="6"/>
        <v>50</v>
      </c>
      <c r="O70" s="69">
        <v>50</v>
      </c>
      <c r="P70" s="70"/>
      <c r="Q70" s="31"/>
      <c r="R70" s="54">
        <f t="shared" si="5"/>
        <v>50</v>
      </c>
      <c r="S70" s="69">
        <v>50</v>
      </c>
      <c r="T70" s="30"/>
      <c r="U70" s="31"/>
      <c r="V70" s="104">
        <v>2022</v>
      </c>
      <c r="W70" s="74">
        <v>2024</v>
      </c>
      <c r="X70" s="76"/>
      <c r="Y70" s="77"/>
    </row>
    <row r="71" spans="1:25" s="10" customFormat="1" ht="45" x14ac:dyDescent="0.25">
      <c r="A71" s="11">
        <v>64</v>
      </c>
      <c r="B71" s="174" t="s">
        <v>426</v>
      </c>
      <c r="C71" s="78" t="s">
        <v>260</v>
      </c>
      <c r="D71" s="228" t="s">
        <v>229</v>
      </c>
      <c r="E71" s="64" t="s">
        <v>225</v>
      </c>
      <c r="F71" s="64"/>
      <c r="G71" s="110"/>
      <c r="H71" s="110"/>
      <c r="I71" s="18" t="s">
        <v>542</v>
      </c>
      <c r="J71" s="54">
        <f t="shared" si="3"/>
        <v>0</v>
      </c>
      <c r="K71" s="69"/>
      <c r="L71" s="70"/>
      <c r="M71" s="71"/>
      <c r="N71" s="68">
        <f t="shared" si="6"/>
        <v>0</v>
      </c>
      <c r="O71" s="69"/>
      <c r="P71" s="70"/>
      <c r="Q71" s="31"/>
      <c r="R71" s="54">
        <f t="shared" si="5"/>
        <v>82.5</v>
      </c>
      <c r="S71" s="69">
        <v>49.5</v>
      </c>
      <c r="T71" s="30">
        <v>33</v>
      </c>
      <c r="U71" s="31"/>
      <c r="V71" s="104">
        <v>2024</v>
      </c>
      <c r="W71" s="74">
        <v>2024</v>
      </c>
      <c r="X71" s="76"/>
      <c r="Y71" s="77"/>
    </row>
    <row r="72" spans="1:25" s="10" customFormat="1" ht="75" x14ac:dyDescent="0.25">
      <c r="A72" s="136">
        <v>65</v>
      </c>
      <c r="B72" s="174" t="s">
        <v>427</v>
      </c>
      <c r="C72" s="78" t="s">
        <v>230</v>
      </c>
      <c r="D72" s="228" t="s">
        <v>231</v>
      </c>
      <c r="E72" s="64" t="s">
        <v>218</v>
      </c>
      <c r="F72" s="64"/>
      <c r="G72" s="110"/>
      <c r="H72" s="110"/>
      <c r="I72" s="18" t="s">
        <v>540</v>
      </c>
      <c r="J72" s="54">
        <f t="shared" si="3"/>
        <v>0</v>
      </c>
      <c r="K72" s="69"/>
      <c r="L72" s="70"/>
      <c r="M72" s="71"/>
      <c r="N72" s="68">
        <f t="shared" si="6"/>
        <v>0</v>
      </c>
      <c r="O72" s="69"/>
      <c r="P72" s="70"/>
      <c r="Q72" s="31"/>
      <c r="R72" s="54">
        <f t="shared" si="5"/>
        <v>51.58</v>
      </c>
      <c r="S72" s="69">
        <v>36.11</v>
      </c>
      <c r="T72" s="30">
        <v>15.47</v>
      </c>
      <c r="U72" s="31"/>
      <c r="V72" s="104">
        <v>2024</v>
      </c>
      <c r="W72" s="74">
        <v>2024</v>
      </c>
      <c r="X72" s="76"/>
      <c r="Y72" s="77"/>
    </row>
    <row r="73" spans="1:25" s="10" customFormat="1" ht="60" x14ac:dyDescent="0.25">
      <c r="A73" s="136">
        <v>66</v>
      </c>
      <c r="B73" s="177" t="s">
        <v>428</v>
      </c>
      <c r="C73" s="78" t="s">
        <v>232</v>
      </c>
      <c r="D73" s="228" t="s">
        <v>233</v>
      </c>
      <c r="E73" s="64" t="s">
        <v>234</v>
      </c>
      <c r="F73" s="64"/>
      <c r="G73" s="110"/>
      <c r="H73" s="110"/>
      <c r="I73" s="18" t="s">
        <v>235</v>
      </c>
      <c r="J73" s="54">
        <f t="shared" si="3"/>
        <v>0</v>
      </c>
      <c r="K73" s="69"/>
      <c r="L73" s="70"/>
      <c r="M73" s="71"/>
      <c r="N73" s="68">
        <f t="shared" si="6"/>
        <v>0</v>
      </c>
      <c r="O73" s="69"/>
      <c r="P73" s="70"/>
      <c r="Q73" s="31"/>
      <c r="R73" s="54">
        <f t="shared" si="5"/>
        <v>38.67</v>
      </c>
      <c r="S73" s="69">
        <v>27.67</v>
      </c>
      <c r="T73" s="30">
        <v>11</v>
      </c>
      <c r="U73" s="31"/>
      <c r="V73" s="104">
        <v>2024</v>
      </c>
      <c r="W73" s="74">
        <v>2024</v>
      </c>
      <c r="X73" s="76"/>
      <c r="Y73" s="77"/>
    </row>
    <row r="74" spans="1:25" s="10" customFormat="1" ht="45" x14ac:dyDescent="0.25">
      <c r="A74" s="11">
        <v>67</v>
      </c>
      <c r="B74" s="177" t="s">
        <v>429</v>
      </c>
      <c r="C74" s="78" t="s">
        <v>236</v>
      </c>
      <c r="D74" s="228" t="s">
        <v>237</v>
      </c>
      <c r="E74" s="64" t="s">
        <v>238</v>
      </c>
      <c r="F74" s="64"/>
      <c r="G74" s="110"/>
      <c r="H74" s="110"/>
      <c r="I74" s="18" t="s">
        <v>239</v>
      </c>
      <c r="J74" s="4">
        <f t="shared" si="3"/>
        <v>0</v>
      </c>
      <c r="K74" s="133"/>
      <c r="L74" s="102"/>
      <c r="M74" s="103"/>
      <c r="N74" s="106">
        <f t="shared" si="6"/>
        <v>0</v>
      </c>
      <c r="O74" s="133"/>
      <c r="P74" s="102"/>
      <c r="Q74" s="3"/>
      <c r="R74" s="4">
        <f t="shared" si="5"/>
        <v>197</v>
      </c>
      <c r="S74" s="133">
        <v>177</v>
      </c>
      <c r="T74" s="2">
        <v>20</v>
      </c>
      <c r="U74" s="3"/>
      <c r="V74" s="104">
        <v>2024</v>
      </c>
      <c r="W74" s="74">
        <v>2024</v>
      </c>
      <c r="X74" s="76"/>
      <c r="Y74" s="77"/>
    </row>
    <row r="75" spans="1:25" s="10" customFormat="1" ht="45.75" customHeight="1" thickBot="1" x14ac:dyDescent="0.3">
      <c r="A75" s="136">
        <v>68</v>
      </c>
      <c r="B75" s="177" t="s">
        <v>430</v>
      </c>
      <c r="C75" s="79" t="s">
        <v>518</v>
      </c>
      <c r="D75" s="228" t="s">
        <v>519</v>
      </c>
      <c r="E75" s="64" t="s">
        <v>520</v>
      </c>
      <c r="F75" s="64"/>
      <c r="G75" s="110"/>
      <c r="H75" s="110"/>
      <c r="I75" s="18" t="s">
        <v>37</v>
      </c>
      <c r="J75" s="33"/>
      <c r="K75" s="165"/>
      <c r="L75" s="120"/>
      <c r="M75" s="121"/>
      <c r="N75" s="154">
        <f>SUM(O75,P75,Q75)</f>
        <v>46.2</v>
      </c>
      <c r="O75" s="165">
        <v>40</v>
      </c>
      <c r="P75" s="120">
        <v>6.2</v>
      </c>
      <c r="Q75" s="36"/>
      <c r="R75" s="33">
        <f t="shared" si="5"/>
        <v>28.3</v>
      </c>
      <c r="S75" s="165">
        <v>26.3</v>
      </c>
      <c r="T75" s="35">
        <v>2</v>
      </c>
      <c r="U75" s="36"/>
      <c r="V75" s="104">
        <v>2023</v>
      </c>
      <c r="W75" s="74">
        <v>2024</v>
      </c>
      <c r="X75" s="76"/>
      <c r="Y75" s="77"/>
    </row>
    <row r="76" spans="1:25" s="10" customFormat="1" ht="25.5" customHeight="1" thickBot="1" x14ac:dyDescent="0.3">
      <c r="A76" s="136">
        <v>69</v>
      </c>
      <c r="B76" s="280" t="s">
        <v>523</v>
      </c>
      <c r="C76" s="281"/>
      <c r="D76" s="281"/>
      <c r="E76" s="281"/>
      <c r="F76" s="281"/>
      <c r="G76" s="281"/>
      <c r="H76" s="281"/>
      <c r="I76" s="282"/>
      <c r="J76" s="272">
        <f>SUM(J45:J74)</f>
        <v>1015.1899999999999</v>
      </c>
      <c r="K76" s="123">
        <f>SUM(K45:K74)</f>
        <v>739.59999999999991</v>
      </c>
      <c r="L76" s="253">
        <f>SUM(L45:L74)</f>
        <v>275.58999999999997</v>
      </c>
      <c r="M76" s="124">
        <f>SUM(M45:M74)</f>
        <v>0</v>
      </c>
      <c r="N76" s="252">
        <f t="shared" ref="N76:T76" si="9">SUM(N45:N75)</f>
        <v>1558.05</v>
      </c>
      <c r="O76" s="123">
        <f t="shared" si="9"/>
        <v>1220.1499999999999</v>
      </c>
      <c r="P76" s="253">
        <f t="shared" si="9"/>
        <v>297.89999999999992</v>
      </c>
      <c r="Q76" s="254">
        <f t="shared" si="9"/>
        <v>40</v>
      </c>
      <c r="R76" s="272">
        <f t="shared" si="9"/>
        <v>3774.9700000000007</v>
      </c>
      <c r="S76" s="123">
        <f t="shared" si="9"/>
        <v>2756.6800000000003</v>
      </c>
      <c r="T76" s="276">
        <f t="shared" si="9"/>
        <v>643.14</v>
      </c>
      <c r="U76" s="254">
        <f>SUM(U45:U74)</f>
        <v>375.15</v>
      </c>
      <c r="V76" s="60"/>
      <c r="W76" s="37"/>
      <c r="X76" s="51"/>
      <c r="Y76" s="25"/>
    </row>
    <row r="77" spans="1:25" s="15" customFormat="1" ht="21" customHeight="1" thickBot="1" x14ac:dyDescent="0.3">
      <c r="A77" s="11">
        <v>70</v>
      </c>
      <c r="B77" s="115"/>
      <c r="C77" s="310" t="s">
        <v>161</v>
      </c>
      <c r="D77" s="285"/>
      <c r="E77" s="285"/>
      <c r="F77" s="285"/>
      <c r="G77" s="285"/>
      <c r="H77" s="285"/>
      <c r="I77" s="285"/>
      <c r="J77" s="285"/>
      <c r="K77" s="285"/>
      <c r="L77" s="285"/>
      <c r="M77" s="285"/>
      <c r="N77" s="285"/>
      <c r="O77" s="285"/>
      <c r="P77" s="285"/>
      <c r="Q77" s="285"/>
      <c r="R77" s="285"/>
      <c r="S77" s="285"/>
      <c r="T77" s="285"/>
      <c r="U77" s="285"/>
      <c r="V77" s="285"/>
      <c r="W77" s="311"/>
      <c r="X77" s="48"/>
    </row>
    <row r="78" spans="1:25" ht="45" x14ac:dyDescent="0.25">
      <c r="A78" s="136">
        <v>71</v>
      </c>
      <c r="B78" s="174" t="s">
        <v>431</v>
      </c>
      <c r="C78" s="1" t="s">
        <v>141</v>
      </c>
      <c r="D78" s="227" t="s">
        <v>142</v>
      </c>
      <c r="E78" s="1" t="s">
        <v>143</v>
      </c>
      <c r="F78" s="32" t="s">
        <v>154</v>
      </c>
      <c r="G78" s="11">
        <v>8.5500000000000007</v>
      </c>
      <c r="H78" s="11">
        <v>2.85</v>
      </c>
      <c r="I78" s="12" t="s">
        <v>154</v>
      </c>
      <c r="J78" s="26">
        <f>SUM(K78,L78,M78)</f>
        <v>31.11</v>
      </c>
      <c r="K78" s="164">
        <v>28</v>
      </c>
      <c r="L78" s="116">
        <v>3.11</v>
      </c>
      <c r="M78" s="117"/>
      <c r="N78" s="118">
        <f>SUM(O78,P78,Q78)</f>
        <v>0</v>
      </c>
      <c r="O78" s="164"/>
      <c r="P78" s="164"/>
      <c r="Q78" s="63"/>
      <c r="R78" s="62">
        <f>SUM(S78,T78,U78)</f>
        <v>0</v>
      </c>
      <c r="S78" s="164"/>
      <c r="T78" s="61"/>
      <c r="U78" s="63"/>
      <c r="V78" s="101">
        <v>2021</v>
      </c>
      <c r="W78" s="11">
        <v>2022</v>
      </c>
    </row>
    <row r="79" spans="1:25" ht="45.75" thickBot="1" x14ac:dyDescent="0.3">
      <c r="A79" s="136">
        <v>72</v>
      </c>
      <c r="B79" s="177" t="s">
        <v>524</v>
      </c>
      <c r="C79" s="29" t="s">
        <v>144</v>
      </c>
      <c r="D79" s="228" t="s">
        <v>145</v>
      </c>
      <c r="E79" s="29" t="s">
        <v>146</v>
      </c>
      <c r="F79" s="29" t="s">
        <v>154</v>
      </c>
      <c r="G79" s="119"/>
      <c r="H79" s="119"/>
      <c r="I79" s="18" t="s">
        <v>154</v>
      </c>
      <c r="J79" s="33">
        <f>SUM(K79,L79,M79)</f>
        <v>49</v>
      </c>
      <c r="K79" s="165">
        <v>49</v>
      </c>
      <c r="L79" s="120">
        <v>0</v>
      </c>
      <c r="M79" s="121"/>
      <c r="N79" s="122"/>
      <c r="O79" s="165"/>
      <c r="P79" s="165"/>
      <c r="Q79" s="39"/>
      <c r="R79" s="38"/>
      <c r="S79" s="165"/>
      <c r="T79" s="34"/>
      <c r="U79" s="39"/>
      <c r="V79" s="104">
        <v>2022</v>
      </c>
      <c r="W79" s="74">
        <v>2022</v>
      </c>
    </row>
    <row r="80" spans="1:25" s="40" customFormat="1" ht="25.5" customHeight="1" thickBot="1" x14ac:dyDescent="0.3">
      <c r="A80" s="11">
        <v>73</v>
      </c>
      <c r="B80" s="309" t="s">
        <v>249</v>
      </c>
      <c r="C80" s="309"/>
      <c r="D80" s="309"/>
      <c r="E80" s="309"/>
      <c r="F80" s="309"/>
      <c r="G80" s="309"/>
      <c r="H80" s="309"/>
      <c r="I80" s="309"/>
      <c r="J80" s="272">
        <f t="shared" ref="J80:U80" si="10">SUM(J78:J79)</f>
        <v>80.11</v>
      </c>
      <c r="K80" s="123">
        <f t="shared" si="10"/>
        <v>77</v>
      </c>
      <c r="L80" s="253">
        <f t="shared" si="10"/>
        <v>3.11</v>
      </c>
      <c r="M80" s="274">
        <f t="shared" si="10"/>
        <v>0</v>
      </c>
      <c r="N80" s="125">
        <f t="shared" si="10"/>
        <v>0</v>
      </c>
      <c r="O80" s="123">
        <f t="shared" si="10"/>
        <v>0</v>
      </c>
      <c r="P80" s="123">
        <f t="shared" si="10"/>
        <v>0</v>
      </c>
      <c r="Q80" s="59">
        <f t="shared" si="10"/>
        <v>0</v>
      </c>
      <c r="R80" s="57">
        <f t="shared" si="10"/>
        <v>0</v>
      </c>
      <c r="S80" s="123">
        <f t="shared" si="10"/>
        <v>0</v>
      </c>
      <c r="T80" s="58">
        <f t="shared" si="10"/>
        <v>0</v>
      </c>
      <c r="U80" s="59">
        <f t="shared" si="10"/>
        <v>0</v>
      </c>
      <c r="V80" s="60"/>
      <c r="W80" s="37"/>
      <c r="X80" s="52"/>
    </row>
    <row r="81" spans="1:24" s="40" customFormat="1" ht="25.5" customHeight="1" x14ac:dyDescent="0.25">
      <c r="A81" s="136">
        <v>74</v>
      </c>
      <c r="B81" s="280" t="s">
        <v>250</v>
      </c>
      <c r="C81" s="281"/>
      <c r="D81" s="281"/>
      <c r="E81" s="281"/>
      <c r="F81" s="281"/>
      <c r="G81" s="281"/>
      <c r="H81" s="281"/>
      <c r="I81" s="281"/>
      <c r="J81" s="273">
        <f t="shared" ref="J81:U81" si="11">SUM(J43,J76,J80)</f>
        <v>4376.1399999999994</v>
      </c>
      <c r="K81" s="126">
        <f t="shared" si="11"/>
        <v>3450.4300000000003</v>
      </c>
      <c r="L81" s="275">
        <f t="shared" si="11"/>
        <v>792.70999999999992</v>
      </c>
      <c r="M81" s="275">
        <f t="shared" si="11"/>
        <v>133</v>
      </c>
      <c r="N81" s="275">
        <f t="shared" si="11"/>
        <v>4151.25</v>
      </c>
      <c r="O81" s="126">
        <f t="shared" si="11"/>
        <v>3712.6499999999996</v>
      </c>
      <c r="P81" s="275">
        <f t="shared" si="11"/>
        <v>398.59999999999991</v>
      </c>
      <c r="Q81" s="273">
        <f t="shared" si="11"/>
        <v>40</v>
      </c>
      <c r="R81" s="273">
        <f t="shared" si="11"/>
        <v>4264.9700000000012</v>
      </c>
      <c r="S81" s="126">
        <f t="shared" si="11"/>
        <v>3246.6800000000003</v>
      </c>
      <c r="T81" s="273">
        <f t="shared" si="11"/>
        <v>643.14</v>
      </c>
      <c r="U81" s="273">
        <f t="shared" si="11"/>
        <v>375.15</v>
      </c>
      <c r="V81" s="37"/>
      <c r="W81" s="37"/>
      <c r="X81" s="52"/>
    </row>
    <row r="82" spans="1:24" s="40" customFormat="1" ht="25.5" customHeight="1" thickBot="1" x14ac:dyDescent="0.3">
      <c r="A82" s="136">
        <v>75</v>
      </c>
      <c r="B82" s="277" t="s">
        <v>514</v>
      </c>
      <c r="C82" s="278"/>
      <c r="D82" s="278"/>
      <c r="E82" s="278"/>
      <c r="F82" s="278"/>
      <c r="G82" s="278"/>
      <c r="H82" s="278"/>
      <c r="I82" s="278"/>
      <c r="J82" s="308"/>
      <c r="K82" s="308"/>
      <c r="L82" s="308"/>
      <c r="M82" s="308"/>
      <c r="N82" s="308"/>
      <c r="O82" s="308"/>
      <c r="P82" s="308"/>
      <c r="Q82" s="308"/>
      <c r="R82" s="308"/>
      <c r="S82" s="308"/>
      <c r="T82" s="308"/>
      <c r="U82" s="308"/>
      <c r="V82" s="278"/>
      <c r="W82" s="278"/>
      <c r="X82" s="52"/>
    </row>
    <row r="83" spans="1:24" s="40" customFormat="1" ht="60" x14ac:dyDescent="0.25">
      <c r="A83" s="11">
        <v>76</v>
      </c>
      <c r="B83" s="176" t="s">
        <v>367</v>
      </c>
      <c r="C83" s="1" t="s">
        <v>278</v>
      </c>
      <c r="D83" s="227" t="s">
        <v>279</v>
      </c>
      <c r="E83" s="1" t="s">
        <v>269</v>
      </c>
      <c r="F83" s="1" t="s">
        <v>270</v>
      </c>
      <c r="G83" s="225">
        <v>0</v>
      </c>
      <c r="H83" s="225"/>
      <c r="I83" s="12" t="s">
        <v>270</v>
      </c>
      <c r="J83" s="91">
        <f>SUM(K83,L83)</f>
        <v>102</v>
      </c>
      <c r="K83" s="166">
        <v>100</v>
      </c>
      <c r="L83" s="93">
        <v>2</v>
      </c>
      <c r="M83" s="194"/>
      <c r="N83" s="95"/>
      <c r="O83" s="202"/>
      <c r="P83" s="166"/>
      <c r="Q83" s="181"/>
      <c r="R83" s="91"/>
      <c r="S83" s="166"/>
      <c r="T83" s="92"/>
      <c r="U83" s="181"/>
      <c r="V83" s="229">
        <v>2022</v>
      </c>
      <c r="W83" s="227">
        <v>2022</v>
      </c>
      <c r="X83" s="52"/>
    </row>
    <row r="84" spans="1:24" s="40" customFormat="1" ht="60.75" thickBot="1" x14ac:dyDescent="0.3">
      <c r="A84" s="136">
        <v>77</v>
      </c>
      <c r="B84" s="176" t="s">
        <v>368</v>
      </c>
      <c r="C84" s="1" t="s">
        <v>271</v>
      </c>
      <c r="D84" s="227" t="s">
        <v>272</v>
      </c>
      <c r="E84" s="1" t="s">
        <v>273</v>
      </c>
      <c r="F84" s="1" t="s">
        <v>274</v>
      </c>
      <c r="G84" s="227">
        <v>150.44999999999999</v>
      </c>
      <c r="H84" s="227"/>
      <c r="I84" s="12" t="s">
        <v>274</v>
      </c>
      <c r="J84" s="182">
        <f>SUM(K84,L84,M84)</f>
        <v>196</v>
      </c>
      <c r="K84" s="183">
        <v>195</v>
      </c>
      <c r="L84" s="184">
        <v>1</v>
      </c>
      <c r="M84" s="196"/>
      <c r="N84" s="186"/>
      <c r="O84" s="203"/>
      <c r="P84" s="183"/>
      <c r="Q84" s="187"/>
      <c r="R84" s="182"/>
      <c r="S84" s="183"/>
      <c r="T84" s="204"/>
      <c r="U84" s="187"/>
      <c r="V84" s="229">
        <v>2021</v>
      </c>
      <c r="W84" s="227">
        <v>2022</v>
      </c>
      <c r="X84" s="52"/>
    </row>
    <row r="85" spans="1:24" s="40" customFormat="1" ht="25.5" customHeight="1" thickBot="1" x14ac:dyDescent="0.3">
      <c r="A85" s="136">
        <v>78</v>
      </c>
      <c r="B85" s="335" t="s">
        <v>275</v>
      </c>
      <c r="C85" s="302"/>
      <c r="D85" s="302"/>
      <c r="E85" s="302"/>
      <c r="F85" s="302"/>
      <c r="G85" s="302"/>
      <c r="H85" s="302"/>
      <c r="I85" s="303"/>
      <c r="J85" s="189">
        <f>SUM(J83,J84)</f>
        <v>298</v>
      </c>
      <c r="K85" s="190">
        <f>SUM(K83,K84)</f>
        <v>295</v>
      </c>
      <c r="L85" s="268">
        <f>SUM(L83,L84)</f>
        <v>3</v>
      </c>
      <c r="M85" s="191"/>
      <c r="N85" s="192"/>
      <c r="O85" s="205"/>
      <c r="P85" s="190"/>
      <c r="Q85" s="193"/>
      <c r="R85" s="189"/>
      <c r="S85" s="190"/>
      <c r="T85" s="206"/>
      <c r="U85" s="193"/>
      <c r="V85" s="224"/>
      <c r="W85" s="225"/>
      <c r="X85" s="52"/>
    </row>
    <row r="86" spans="1:24" s="40" customFormat="1" ht="25.5" customHeight="1" x14ac:dyDescent="0.25">
      <c r="A86" s="11">
        <v>79</v>
      </c>
      <c r="B86" s="277" t="s">
        <v>276</v>
      </c>
      <c r="C86" s="278"/>
      <c r="D86" s="278"/>
      <c r="E86" s="278"/>
      <c r="F86" s="278"/>
      <c r="G86" s="278"/>
      <c r="H86" s="278"/>
      <c r="I86" s="278"/>
      <c r="J86" s="336"/>
      <c r="K86" s="336"/>
      <c r="L86" s="336"/>
      <c r="M86" s="336"/>
      <c r="N86" s="336"/>
      <c r="O86" s="336"/>
      <c r="P86" s="336"/>
      <c r="Q86" s="336"/>
      <c r="R86" s="336"/>
      <c r="S86" s="336"/>
      <c r="T86" s="336"/>
      <c r="U86" s="336"/>
      <c r="V86" s="278"/>
      <c r="W86" s="278"/>
      <c r="X86" s="52"/>
    </row>
    <row r="87" spans="1:24" s="40" customFormat="1" ht="25.5" customHeight="1" thickBot="1" x14ac:dyDescent="0.3">
      <c r="A87" s="136">
        <v>80</v>
      </c>
      <c r="B87" s="178"/>
      <c r="C87" s="316" t="s">
        <v>277</v>
      </c>
      <c r="D87" s="317"/>
      <c r="E87" s="317"/>
      <c r="F87" s="317"/>
      <c r="G87" s="317"/>
      <c r="H87" s="317"/>
      <c r="I87" s="317"/>
      <c r="J87" s="317"/>
      <c r="K87" s="317"/>
      <c r="L87" s="317"/>
      <c r="M87" s="317"/>
      <c r="N87" s="317"/>
      <c r="O87" s="317"/>
      <c r="P87" s="317"/>
      <c r="Q87" s="317"/>
      <c r="R87" s="317"/>
      <c r="S87" s="317"/>
      <c r="T87" s="317"/>
      <c r="U87" s="317"/>
      <c r="V87" s="317"/>
      <c r="W87" s="318"/>
      <c r="X87" s="52"/>
    </row>
    <row r="88" spans="1:24" s="40" customFormat="1" ht="60" x14ac:dyDescent="0.25">
      <c r="A88" s="136">
        <v>81</v>
      </c>
      <c r="B88" s="176" t="s">
        <v>369</v>
      </c>
      <c r="C88" s="1" t="s">
        <v>280</v>
      </c>
      <c r="D88" s="227" t="s">
        <v>281</v>
      </c>
      <c r="E88" s="1" t="s">
        <v>282</v>
      </c>
      <c r="F88" s="1" t="s">
        <v>283</v>
      </c>
      <c r="G88" s="227">
        <v>55.73</v>
      </c>
      <c r="H88" s="226"/>
      <c r="I88" s="12" t="s">
        <v>284</v>
      </c>
      <c r="J88" s="91">
        <f>SUM(K88,L88,M88)</f>
        <v>154.9</v>
      </c>
      <c r="K88" s="166">
        <v>154.9</v>
      </c>
      <c r="L88" s="93"/>
      <c r="M88" s="94"/>
      <c r="N88" s="95">
        <f>SUM(O88,P88,Q88)</f>
        <v>116.71</v>
      </c>
      <c r="O88" s="166">
        <v>116.71</v>
      </c>
      <c r="P88" s="166"/>
      <c r="Q88" s="181"/>
      <c r="R88" s="91">
        <f>SUM(S88,T88,U88)</f>
        <v>4</v>
      </c>
      <c r="S88" s="166">
        <v>4</v>
      </c>
      <c r="T88" s="92"/>
      <c r="U88" s="181"/>
      <c r="V88" s="229">
        <v>2021</v>
      </c>
      <c r="W88" s="227">
        <v>2025</v>
      </c>
      <c r="X88" s="52"/>
    </row>
    <row r="89" spans="1:24" s="40" customFormat="1" ht="45" x14ac:dyDescent="0.25">
      <c r="A89" s="11">
        <v>82</v>
      </c>
      <c r="B89" s="176" t="s">
        <v>370</v>
      </c>
      <c r="C89" s="1" t="s">
        <v>285</v>
      </c>
      <c r="D89" s="227" t="s">
        <v>286</v>
      </c>
      <c r="E89" s="1" t="s">
        <v>290</v>
      </c>
      <c r="F89" s="226"/>
      <c r="G89" s="226"/>
      <c r="H89" s="226"/>
      <c r="I89" s="12" t="s">
        <v>287</v>
      </c>
      <c r="J89" s="19">
        <f>SUM(K89,L89,M89)</f>
        <v>124.14</v>
      </c>
      <c r="K89" s="134">
        <v>114.14</v>
      </c>
      <c r="L89" s="96">
        <v>10</v>
      </c>
      <c r="M89" s="97"/>
      <c r="N89" s="98">
        <f>SUM(O89,P89,Q89)</f>
        <v>139.41</v>
      </c>
      <c r="O89" s="134">
        <v>139.41</v>
      </c>
      <c r="P89" s="134"/>
      <c r="Q89" s="21"/>
      <c r="R89" s="19">
        <f>SUM(S89,T89,U89)</f>
        <v>152.41</v>
      </c>
      <c r="S89" s="134">
        <v>152.41</v>
      </c>
      <c r="T89" s="5"/>
      <c r="U89" s="21"/>
      <c r="V89" s="229">
        <v>2021</v>
      </c>
      <c r="W89" s="227">
        <v>2025</v>
      </c>
      <c r="X89" s="52"/>
    </row>
    <row r="90" spans="1:24" s="40" customFormat="1" ht="60" x14ac:dyDescent="0.25">
      <c r="A90" s="136">
        <v>83</v>
      </c>
      <c r="B90" s="176" t="s">
        <v>371</v>
      </c>
      <c r="C90" s="130" t="s">
        <v>289</v>
      </c>
      <c r="D90" s="227" t="s">
        <v>288</v>
      </c>
      <c r="E90" s="1" t="s">
        <v>291</v>
      </c>
      <c r="F90" s="131"/>
      <c r="G90" s="131"/>
      <c r="H90" s="131"/>
      <c r="I90" s="12" t="s">
        <v>292</v>
      </c>
      <c r="J90" s="19">
        <f>SUM(K90,L90,M90)</f>
        <v>62.64</v>
      </c>
      <c r="K90" s="134">
        <v>60.64</v>
      </c>
      <c r="L90" s="96">
        <v>2</v>
      </c>
      <c r="M90" s="97"/>
      <c r="N90" s="98">
        <f>SUM(O90,P90,Q90)</f>
        <v>0</v>
      </c>
      <c r="O90" s="134">
        <v>0</v>
      </c>
      <c r="P90" s="134"/>
      <c r="Q90" s="21"/>
      <c r="R90" s="19">
        <f>SUM(S90,T90,U90)</f>
        <v>111.38</v>
      </c>
      <c r="S90" s="134">
        <v>111.38</v>
      </c>
      <c r="T90" s="5"/>
      <c r="U90" s="21"/>
      <c r="V90" s="229">
        <v>2022</v>
      </c>
      <c r="W90" s="227">
        <v>2025</v>
      </c>
      <c r="X90" s="52"/>
    </row>
    <row r="91" spans="1:24" s="40" customFormat="1" ht="90.75" thickBot="1" x14ac:dyDescent="0.3">
      <c r="A91" s="136">
        <v>84</v>
      </c>
      <c r="B91" s="176" t="s">
        <v>372</v>
      </c>
      <c r="C91" s="130" t="s">
        <v>294</v>
      </c>
      <c r="D91" s="227" t="s">
        <v>293</v>
      </c>
      <c r="E91" s="1" t="s">
        <v>295</v>
      </c>
      <c r="F91" s="131"/>
      <c r="G91" s="131"/>
      <c r="H91" s="131"/>
      <c r="I91" s="12" t="s">
        <v>296</v>
      </c>
      <c r="J91" s="182">
        <f>SUM(K91,L91,M91)</f>
        <v>41.01</v>
      </c>
      <c r="K91" s="183">
        <v>38.01</v>
      </c>
      <c r="L91" s="184">
        <v>3</v>
      </c>
      <c r="M91" s="185"/>
      <c r="N91" s="186">
        <f>SUM(O91,P91,Q91)</f>
        <v>46.59</v>
      </c>
      <c r="O91" s="183">
        <v>43.59</v>
      </c>
      <c r="P91" s="184">
        <v>3</v>
      </c>
      <c r="Q91" s="187"/>
      <c r="R91" s="182">
        <f>SUM(S91,T91,U91)</f>
        <v>34</v>
      </c>
      <c r="S91" s="183">
        <v>30</v>
      </c>
      <c r="T91" s="188">
        <v>4</v>
      </c>
      <c r="U91" s="187"/>
      <c r="V91" s="229">
        <v>2022</v>
      </c>
      <c r="W91" s="227">
        <v>2025</v>
      </c>
      <c r="X91" s="52"/>
    </row>
    <row r="92" spans="1:24" s="40" customFormat="1" ht="25.5" customHeight="1" thickBot="1" x14ac:dyDescent="0.3">
      <c r="A92" s="11">
        <v>85</v>
      </c>
      <c r="B92" s="178"/>
      <c r="C92" s="302" t="s">
        <v>297</v>
      </c>
      <c r="D92" s="302"/>
      <c r="E92" s="302"/>
      <c r="F92" s="302"/>
      <c r="G92" s="302"/>
      <c r="H92" s="302"/>
      <c r="I92" s="303"/>
      <c r="J92" s="189">
        <f>SUM(J88:J91)</f>
        <v>382.69</v>
      </c>
      <c r="K92" s="190">
        <f>SUM(K88:K91)</f>
        <v>367.69</v>
      </c>
      <c r="L92" s="268">
        <f>SUM(L88:L91)</f>
        <v>15</v>
      </c>
      <c r="M92" s="242"/>
      <c r="N92" s="192">
        <f>SUM(N88:N91)</f>
        <v>302.71000000000004</v>
      </c>
      <c r="O92" s="190">
        <f>SUM(O88:O91)</f>
        <v>299.71000000000004</v>
      </c>
      <c r="P92" s="268">
        <f>SUM(P88:P91)</f>
        <v>3</v>
      </c>
      <c r="Q92" s="193"/>
      <c r="R92" s="189">
        <f>SUM(R88:R91)</f>
        <v>301.78999999999996</v>
      </c>
      <c r="S92" s="190">
        <f>SUM(S88:S91)</f>
        <v>297.78999999999996</v>
      </c>
      <c r="T92" s="269">
        <f>SUM(T88:T91)</f>
        <v>4</v>
      </c>
      <c r="U92" s="193"/>
      <c r="V92" s="224"/>
      <c r="W92" s="225"/>
      <c r="X92" s="52"/>
    </row>
    <row r="93" spans="1:24" s="40" customFormat="1" ht="25.5" customHeight="1" thickBot="1" x14ac:dyDescent="0.3">
      <c r="A93" s="136">
        <v>86</v>
      </c>
      <c r="B93" s="178"/>
      <c r="C93" s="319" t="s">
        <v>298</v>
      </c>
      <c r="D93" s="320"/>
      <c r="E93" s="320"/>
      <c r="F93" s="320"/>
      <c r="G93" s="320"/>
      <c r="H93" s="320"/>
      <c r="I93" s="320"/>
      <c r="J93" s="285"/>
      <c r="K93" s="285"/>
      <c r="L93" s="285"/>
      <c r="M93" s="285"/>
      <c r="N93" s="285"/>
      <c r="O93" s="285"/>
      <c r="P93" s="285"/>
      <c r="Q93" s="285"/>
      <c r="R93" s="285"/>
      <c r="S93" s="285"/>
      <c r="T93" s="285"/>
      <c r="U93" s="285"/>
      <c r="V93" s="320"/>
      <c r="W93" s="321"/>
      <c r="X93" s="52"/>
    </row>
    <row r="94" spans="1:24" s="40" customFormat="1" ht="75" x14ac:dyDescent="0.25">
      <c r="A94" s="136">
        <v>87</v>
      </c>
      <c r="B94" s="176" t="s">
        <v>373</v>
      </c>
      <c r="C94" s="1" t="s">
        <v>299</v>
      </c>
      <c r="D94" s="227" t="s">
        <v>300</v>
      </c>
      <c r="E94" s="1" t="s">
        <v>301</v>
      </c>
      <c r="F94" s="131"/>
      <c r="G94" s="131"/>
      <c r="H94" s="131"/>
      <c r="I94" s="12" t="s">
        <v>544</v>
      </c>
      <c r="J94" s="137">
        <f>SUM(K94,L94,M94)</f>
        <v>42</v>
      </c>
      <c r="K94" s="139">
        <v>31</v>
      </c>
      <c r="L94" s="138">
        <v>1</v>
      </c>
      <c r="M94" s="140">
        <v>10</v>
      </c>
      <c r="N94" s="149">
        <f>SUM(O94,P94,Q94)</f>
        <v>107.44</v>
      </c>
      <c r="O94" s="139">
        <v>107.44</v>
      </c>
      <c r="P94" s="138"/>
      <c r="Q94" s="197"/>
      <c r="R94" s="137">
        <f>SUM(S94,T94,U94)</f>
        <v>102</v>
      </c>
      <c r="S94" s="139">
        <v>102</v>
      </c>
      <c r="T94" s="160"/>
      <c r="U94" s="197"/>
      <c r="V94" s="229">
        <v>2021</v>
      </c>
      <c r="W94" s="227">
        <v>2025</v>
      </c>
      <c r="X94" s="52"/>
    </row>
    <row r="95" spans="1:24" s="40" customFormat="1" ht="45" x14ac:dyDescent="0.25">
      <c r="A95" s="11">
        <v>88</v>
      </c>
      <c r="B95" s="176" t="s">
        <v>374</v>
      </c>
      <c r="C95" s="1" t="s">
        <v>302</v>
      </c>
      <c r="D95" s="227" t="s">
        <v>303</v>
      </c>
      <c r="E95" s="1" t="s">
        <v>304</v>
      </c>
      <c r="F95" s="131"/>
      <c r="G95" s="131"/>
      <c r="H95" s="131"/>
      <c r="I95" s="12" t="s">
        <v>305</v>
      </c>
      <c r="J95" s="155">
        <f>SUM(K95,L95,M95)</f>
        <v>139</v>
      </c>
      <c r="K95" s="129">
        <v>128</v>
      </c>
      <c r="L95" s="128">
        <v>1</v>
      </c>
      <c r="M95" s="156">
        <v>10</v>
      </c>
      <c r="N95" s="157"/>
      <c r="O95" s="129"/>
      <c r="P95" s="128"/>
      <c r="Q95" s="198"/>
      <c r="R95" s="155"/>
      <c r="S95" s="129"/>
      <c r="T95" s="127"/>
      <c r="U95" s="198"/>
      <c r="V95" s="229">
        <v>2021</v>
      </c>
      <c r="W95" s="227">
        <v>2022</v>
      </c>
      <c r="X95" s="52"/>
    </row>
    <row r="96" spans="1:24" s="40" customFormat="1" ht="93" customHeight="1" x14ac:dyDescent="0.25">
      <c r="A96" s="136">
        <v>89</v>
      </c>
      <c r="B96" s="176" t="s">
        <v>375</v>
      </c>
      <c r="C96" s="130" t="s">
        <v>306</v>
      </c>
      <c r="D96" s="227" t="s">
        <v>357</v>
      </c>
      <c r="E96" s="1" t="s">
        <v>307</v>
      </c>
      <c r="F96" s="131"/>
      <c r="G96" s="131"/>
      <c r="H96" s="131"/>
      <c r="I96" s="12" t="s">
        <v>308</v>
      </c>
      <c r="J96" s="155">
        <f>SUM(K96,L96,M96)</f>
        <v>69.349999999999994</v>
      </c>
      <c r="K96" s="129">
        <v>57.35</v>
      </c>
      <c r="L96" s="128">
        <v>12</v>
      </c>
      <c r="M96" s="156"/>
      <c r="N96" s="157"/>
      <c r="O96" s="129"/>
      <c r="P96" s="128"/>
      <c r="Q96" s="198"/>
      <c r="R96" s="157"/>
      <c r="S96" s="129"/>
      <c r="T96" s="127"/>
      <c r="U96" s="198"/>
      <c r="V96" s="229">
        <v>2022</v>
      </c>
      <c r="W96" s="227">
        <v>2022</v>
      </c>
      <c r="X96" s="52"/>
    </row>
    <row r="97" spans="1:24" s="40" customFormat="1" ht="60" x14ac:dyDescent="0.25">
      <c r="A97" s="136">
        <v>90</v>
      </c>
      <c r="B97" s="176" t="s">
        <v>376</v>
      </c>
      <c r="C97" s="130" t="s">
        <v>309</v>
      </c>
      <c r="D97" s="132" t="s">
        <v>310</v>
      </c>
      <c r="E97" s="1" t="s">
        <v>311</v>
      </c>
      <c r="F97" s="131"/>
      <c r="G97" s="131"/>
      <c r="H97" s="131"/>
      <c r="I97" s="12" t="s">
        <v>312</v>
      </c>
      <c r="J97" s="155">
        <f>SUM(K97,L97,M97)</f>
        <v>70.98</v>
      </c>
      <c r="K97" s="129">
        <v>68.69</v>
      </c>
      <c r="L97" s="128">
        <v>2.29</v>
      </c>
      <c r="M97" s="156"/>
      <c r="N97" s="157">
        <f>SUM(O97,P97,Q97)</f>
        <v>12.56</v>
      </c>
      <c r="O97" s="129">
        <v>12.56</v>
      </c>
      <c r="P97" s="128"/>
      <c r="Q97" s="198"/>
      <c r="R97" s="155"/>
      <c r="S97" s="129"/>
      <c r="T97" s="127"/>
      <c r="U97" s="198"/>
      <c r="V97" s="229">
        <v>2022</v>
      </c>
      <c r="W97" s="227">
        <v>2023</v>
      </c>
      <c r="X97" s="52"/>
    </row>
    <row r="98" spans="1:24" s="40" customFormat="1" ht="75" x14ac:dyDescent="0.25">
      <c r="A98" s="11">
        <v>91</v>
      </c>
      <c r="B98" s="176" t="s">
        <v>377</v>
      </c>
      <c r="C98" s="130" t="s">
        <v>314</v>
      </c>
      <c r="D98" s="227" t="s">
        <v>315</v>
      </c>
      <c r="E98" s="1" t="s">
        <v>313</v>
      </c>
      <c r="F98" s="131"/>
      <c r="G98" s="131"/>
      <c r="H98" s="131"/>
      <c r="I98" s="12" t="s">
        <v>324</v>
      </c>
      <c r="J98" s="155">
        <f>SUM(K98,L98,M98)</f>
        <v>114.33</v>
      </c>
      <c r="K98" s="129">
        <v>94.33</v>
      </c>
      <c r="L98" s="128">
        <v>10</v>
      </c>
      <c r="M98" s="156">
        <v>10</v>
      </c>
      <c r="N98" s="157"/>
      <c r="O98" s="129"/>
      <c r="P98" s="128"/>
      <c r="Q98" s="198"/>
      <c r="R98" s="155"/>
      <c r="S98" s="129"/>
      <c r="T98" s="127"/>
      <c r="U98" s="198"/>
      <c r="V98" s="229">
        <v>2022</v>
      </c>
      <c r="W98" s="227">
        <v>2022</v>
      </c>
      <c r="X98" s="52"/>
    </row>
    <row r="99" spans="1:24" s="40" customFormat="1" ht="60" x14ac:dyDescent="0.25">
      <c r="A99" s="136">
        <v>92</v>
      </c>
      <c r="B99" s="176" t="s">
        <v>378</v>
      </c>
      <c r="C99" s="130" t="s">
        <v>316</v>
      </c>
      <c r="D99" s="227" t="s">
        <v>317</v>
      </c>
      <c r="E99" s="1" t="s">
        <v>318</v>
      </c>
      <c r="F99" s="131"/>
      <c r="G99" s="131"/>
      <c r="H99" s="131"/>
      <c r="I99" s="12" t="s">
        <v>319</v>
      </c>
      <c r="J99" s="155"/>
      <c r="K99" s="129"/>
      <c r="L99" s="128"/>
      <c r="M99" s="156"/>
      <c r="N99" s="157"/>
      <c r="O99" s="129"/>
      <c r="P99" s="128"/>
      <c r="Q99" s="198"/>
      <c r="R99" s="155">
        <f>SUM(S99,T99,U99)</f>
        <v>89.61</v>
      </c>
      <c r="S99" s="129">
        <v>89.61</v>
      </c>
      <c r="T99" s="128"/>
      <c r="U99" s="201"/>
      <c r="V99" s="161">
        <v>2023</v>
      </c>
      <c r="W99" s="87">
        <v>2025</v>
      </c>
      <c r="X99" s="52"/>
    </row>
    <row r="100" spans="1:24" s="40" customFormat="1" ht="72" thickBot="1" x14ac:dyDescent="0.3">
      <c r="A100" s="136">
        <v>93</v>
      </c>
      <c r="B100" s="176" t="s">
        <v>379</v>
      </c>
      <c r="C100" s="130" t="s">
        <v>320</v>
      </c>
      <c r="D100" s="227" t="s">
        <v>356</v>
      </c>
      <c r="E100" s="1" t="s">
        <v>321</v>
      </c>
      <c r="F100" s="131"/>
      <c r="G100" s="131"/>
      <c r="H100" s="131"/>
      <c r="I100" s="12" t="s">
        <v>322</v>
      </c>
      <c r="J100" s="141"/>
      <c r="K100" s="143"/>
      <c r="L100" s="142"/>
      <c r="M100" s="144"/>
      <c r="N100" s="150">
        <f>SUM(O100,P100,Q100)</f>
        <v>63.05</v>
      </c>
      <c r="O100" s="143">
        <v>63.05</v>
      </c>
      <c r="P100" s="142"/>
      <c r="Q100" s="199"/>
      <c r="R100" s="141">
        <f>SUM(S100,T100,U100)</f>
        <v>84</v>
      </c>
      <c r="S100" s="143">
        <v>84</v>
      </c>
      <c r="T100" s="142"/>
      <c r="U100" s="148"/>
      <c r="V100" s="161">
        <v>2023</v>
      </c>
      <c r="W100" s="87">
        <v>2024</v>
      </c>
      <c r="X100" s="52"/>
    </row>
    <row r="101" spans="1:24" s="40" customFormat="1" ht="25.5" customHeight="1" thickBot="1" x14ac:dyDescent="0.3">
      <c r="A101" s="11">
        <v>94</v>
      </c>
      <c r="B101" s="176"/>
      <c r="C101" s="302" t="s">
        <v>323</v>
      </c>
      <c r="D101" s="302"/>
      <c r="E101" s="302"/>
      <c r="F101" s="302"/>
      <c r="G101" s="302"/>
      <c r="H101" s="302"/>
      <c r="I101" s="303"/>
      <c r="J101" s="145">
        <f t="shared" ref="J101:O101" si="12">SUM(J94:J100)</f>
        <v>435.65999999999997</v>
      </c>
      <c r="K101" s="162">
        <f t="shared" si="12"/>
        <v>379.36999999999995</v>
      </c>
      <c r="L101" s="146">
        <f t="shared" si="12"/>
        <v>26.29</v>
      </c>
      <c r="M101" s="147">
        <f t="shared" si="12"/>
        <v>30</v>
      </c>
      <c r="N101" s="151">
        <f t="shared" si="12"/>
        <v>183.05</v>
      </c>
      <c r="O101" s="162">
        <f t="shared" si="12"/>
        <v>183.05</v>
      </c>
      <c r="P101" s="162"/>
      <c r="Q101" s="200"/>
      <c r="R101" s="145">
        <f>SUM(R94:R100)</f>
        <v>275.61</v>
      </c>
      <c r="S101" s="162">
        <f>SUM(S94:S100)</f>
        <v>275.61</v>
      </c>
      <c r="T101" s="244"/>
      <c r="U101" s="200"/>
      <c r="V101" s="224"/>
      <c r="W101" s="225"/>
      <c r="X101" s="52"/>
    </row>
    <row r="102" spans="1:24" s="40" customFormat="1" ht="25.5" customHeight="1" thickBot="1" x14ac:dyDescent="0.3">
      <c r="A102" s="136">
        <v>95</v>
      </c>
      <c r="B102" s="176"/>
      <c r="C102" s="319" t="s">
        <v>325</v>
      </c>
      <c r="D102" s="320"/>
      <c r="E102" s="320"/>
      <c r="F102" s="320"/>
      <c r="G102" s="320"/>
      <c r="H102" s="320"/>
      <c r="I102" s="320"/>
      <c r="J102" s="285"/>
      <c r="K102" s="285"/>
      <c r="L102" s="285"/>
      <c r="M102" s="285"/>
      <c r="N102" s="285"/>
      <c r="O102" s="285"/>
      <c r="P102" s="285"/>
      <c r="Q102" s="285"/>
      <c r="R102" s="285"/>
      <c r="S102" s="285"/>
      <c r="T102" s="285"/>
      <c r="U102" s="285"/>
      <c r="V102" s="320"/>
      <c r="W102" s="321"/>
      <c r="X102" s="52"/>
    </row>
    <row r="103" spans="1:24" s="40" customFormat="1" ht="57.75" thickBot="1" x14ac:dyDescent="0.3">
      <c r="A103" s="136">
        <v>96</v>
      </c>
      <c r="B103" s="176" t="s">
        <v>380</v>
      </c>
      <c r="C103" s="130" t="s">
        <v>326</v>
      </c>
      <c r="D103" s="227" t="s">
        <v>327</v>
      </c>
      <c r="E103" s="1" t="s">
        <v>328</v>
      </c>
      <c r="F103" s="131"/>
      <c r="G103" s="131"/>
      <c r="H103" s="131"/>
      <c r="I103" s="12" t="s">
        <v>329</v>
      </c>
      <c r="J103" s="145">
        <f>SUM(K103,L103,M103)</f>
        <v>134.37100000000001</v>
      </c>
      <c r="K103" s="162">
        <v>129.12</v>
      </c>
      <c r="L103" s="146">
        <v>5.2510000000000003</v>
      </c>
      <c r="M103" s="147"/>
      <c r="N103" s="151">
        <f>SUM(O103,P103,Q103)</f>
        <v>87.18</v>
      </c>
      <c r="O103" s="162">
        <v>87.18</v>
      </c>
      <c r="P103" s="146"/>
      <c r="Q103" s="200"/>
      <c r="R103" s="145">
        <f>SUM(S103,T103,U103)</f>
        <v>88.3</v>
      </c>
      <c r="S103" s="162">
        <v>88.3</v>
      </c>
      <c r="T103" s="159"/>
      <c r="U103" s="200"/>
      <c r="V103" s="229">
        <v>2022</v>
      </c>
      <c r="W103" s="227">
        <v>2024</v>
      </c>
      <c r="X103" s="52"/>
    </row>
    <row r="104" spans="1:24" s="40" customFormat="1" ht="25.5" customHeight="1" thickBot="1" x14ac:dyDescent="0.3">
      <c r="A104" s="11">
        <v>97</v>
      </c>
      <c r="B104" s="178"/>
      <c r="C104" s="302" t="s">
        <v>330</v>
      </c>
      <c r="D104" s="302"/>
      <c r="E104" s="302"/>
      <c r="F104" s="302"/>
      <c r="G104" s="302"/>
      <c r="H104" s="302"/>
      <c r="I104" s="303"/>
      <c r="J104" s="145">
        <f>SUM(J103)</f>
        <v>134.37100000000001</v>
      </c>
      <c r="K104" s="162">
        <f>SUM(K103)</f>
        <v>129.12</v>
      </c>
      <c r="L104" s="146">
        <f>SUM(L103)</f>
        <v>5.2510000000000003</v>
      </c>
      <c r="M104" s="243"/>
      <c r="N104" s="151">
        <f>SUM(N103)</f>
        <v>87.18</v>
      </c>
      <c r="O104" s="162">
        <f>SUM(O103)</f>
        <v>87.18</v>
      </c>
      <c r="P104" s="162"/>
      <c r="Q104" s="200"/>
      <c r="R104" s="145">
        <f>SUM(R103)</f>
        <v>88.3</v>
      </c>
      <c r="S104" s="162">
        <f>SUM(S103)</f>
        <v>88.3</v>
      </c>
      <c r="T104" s="244"/>
      <c r="U104" s="200"/>
      <c r="V104" s="224"/>
      <c r="W104" s="225"/>
      <c r="X104" s="52"/>
    </row>
    <row r="105" spans="1:24" s="40" customFormat="1" ht="25.5" customHeight="1" thickBot="1" x14ac:dyDescent="0.3">
      <c r="A105" s="136">
        <v>98</v>
      </c>
      <c r="B105" s="178"/>
      <c r="C105" s="283" t="s">
        <v>331</v>
      </c>
      <c r="D105" s="284"/>
      <c r="E105" s="284"/>
      <c r="F105" s="284"/>
      <c r="G105" s="284"/>
      <c r="H105" s="284"/>
      <c r="I105" s="284"/>
      <c r="J105" s="285"/>
      <c r="K105" s="285"/>
      <c r="L105" s="285"/>
      <c r="M105" s="285"/>
      <c r="N105" s="285"/>
      <c r="O105" s="285"/>
      <c r="P105" s="285"/>
      <c r="Q105" s="285"/>
      <c r="R105" s="285"/>
      <c r="S105" s="285"/>
      <c r="T105" s="285"/>
      <c r="U105" s="285"/>
      <c r="V105" s="284"/>
      <c r="W105" s="286"/>
      <c r="X105" s="52"/>
    </row>
    <row r="106" spans="1:24" s="40" customFormat="1" ht="45" x14ac:dyDescent="0.25">
      <c r="A106" s="136">
        <v>99</v>
      </c>
      <c r="B106" s="176" t="s">
        <v>381</v>
      </c>
      <c r="C106" s="1" t="s">
        <v>332</v>
      </c>
      <c r="D106" s="227" t="s">
        <v>333</v>
      </c>
      <c r="E106" s="1" t="s">
        <v>334</v>
      </c>
      <c r="F106" s="1" t="s">
        <v>335</v>
      </c>
      <c r="G106" s="227">
        <v>7.44</v>
      </c>
      <c r="H106" s="127">
        <v>1</v>
      </c>
      <c r="I106" s="12" t="s">
        <v>335</v>
      </c>
      <c r="J106" s="137">
        <f>SUM(K106,L106,M106)</f>
        <v>23.770000000000003</v>
      </c>
      <c r="K106" s="139">
        <v>23.67</v>
      </c>
      <c r="L106" s="138">
        <v>0.1</v>
      </c>
      <c r="M106" s="140"/>
      <c r="N106" s="149">
        <f>SUM(O106,P106,Q106)</f>
        <v>9.83</v>
      </c>
      <c r="O106" s="139">
        <v>9.83</v>
      </c>
      <c r="P106" s="138"/>
      <c r="Q106" s="197"/>
      <c r="R106" s="137"/>
      <c r="S106" s="139"/>
      <c r="T106" s="160"/>
      <c r="U106" s="197"/>
      <c r="V106" s="161">
        <v>2021</v>
      </c>
      <c r="W106" s="87">
        <v>2025</v>
      </c>
      <c r="X106" s="52"/>
    </row>
    <row r="107" spans="1:24" s="40" customFormat="1" ht="45" x14ac:dyDescent="0.25">
      <c r="A107" s="11">
        <v>100</v>
      </c>
      <c r="B107" s="176" t="s">
        <v>382</v>
      </c>
      <c r="C107" s="1" t="s">
        <v>339</v>
      </c>
      <c r="D107" s="227" t="s">
        <v>340</v>
      </c>
      <c r="E107" s="1" t="s">
        <v>337</v>
      </c>
      <c r="F107" s="1" t="s">
        <v>338</v>
      </c>
      <c r="G107" s="227">
        <v>210.47</v>
      </c>
      <c r="H107" s="127">
        <v>89.94</v>
      </c>
      <c r="I107" s="12" t="s">
        <v>338</v>
      </c>
      <c r="J107" s="155">
        <f>SUM(K107,L107,M107)</f>
        <v>119</v>
      </c>
      <c r="K107" s="129">
        <v>118</v>
      </c>
      <c r="L107" s="128">
        <v>1</v>
      </c>
      <c r="M107" s="156"/>
      <c r="N107" s="157"/>
      <c r="O107" s="129"/>
      <c r="P107" s="128"/>
      <c r="Q107" s="198"/>
      <c r="R107" s="155"/>
      <c r="S107" s="129"/>
      <c r="T107" s="127"/>
      <c r="U107" s="198"/>
      <c r="V107" s="161">
        <v>2018</v>
      </c>
      <c r="W107" s="87">
        <v>2022</v>
      </c>
      <c r="X107" s="52"/>
    </row>
    <row r="108" spans="1:24" s="40" customFormat="1" ht="60.75" thickBot="1" x14ac:dyDescent="0.3">
      <c r="A108" s="136">
        <v>101</v>
      </c>
      <c r="B108" s="176" t="s">
        <v>383</v>
      </c>
      <c r="C108" s="1" t="s">
        <v>341</v>
      </c>
      <c r="D108" s="227" t="s">
        <v>342</v>
      </c>
      <c r="E108" s="1" t="s">
        <v>343</v>
      </c>
      <c r="F108" s="1" t="s">
        <v>46</v>
      </c>
      <c r="G108" s="127">
        <v>211.2</v>
      </c>
      <c r="H108" s="127">
        <v>1.5</v>
      </c>
      <c r="I108" s="12" t="s">
        <v>46</v>
      </c>
      <c r="J108" s="141">
        <f>SUM(K108,L108,M108)</f>
        <v>30.39</v>
      </c>
      <c r="K108" s="143">
        <v>30.39</v>
      </c>
      <c r="L108" s="142"/>
      <c r="M108" s="144"/>
      <c r="N108" s="150">
        <f>SUM(O108,P108,Q108)</f>
        <v>156</v>
      </c>
      <c r="O108" s="143">
        <v>156</v>
      </c>
      <c r="P108" s="142"/>
      <c r="Q108" s="199"/>
      <c r="R108" s="141">
        <f>SUM(S108,T108,U108)</f>
        <v>116.75</v>
      </c>
      <c r="S108" s="143">
        <v>116.75</v>
      </c>
      <c r="T108" s="158"/>
      <c r="U108" s="199"/>
      <c r="V108" s="161">
        <v>2019</v>
      </c>
      <c r="W108" s="87">
        <v>2025</v>
      </c>
      <c r="X108" s="52"/>
    </row>
    <row r="109" spans="1:24" s="40" customFormat="1" ht="20.25" customHeight="1" thickBot="1" x14ac:dyDescent="0.3">
      <c r="A109" s="136">
        <v>102</v>
      </c>
      <c r="B109" s="176"/>
      <c r="C109" s="302" t="s">
        <v>344</v>
      </c>
      <c r="D109" s="302"/>
      <c r="E109" s="302"/>
      <c r="F109" s="302"/>
      <c r="G109" s="302"/>
      <c r="H109" s="302"/>
      <c r="I109" s="303"/>
      <c r="J109" s="145">
        <f>SUM(J106:J108)</f>
        <v>173.16000000000003</v>
      </c>
      <c r="K109" s="162">
        <f>SUM(K106:K108)</f>
        <v>172.06</v>
      </c>
      <c r="L109" s="146">
        <f>SUM(L106:L108)</f>
        <v>1.1000000000000001</v>
      </c>
      <c r="M109" s="243"/>
      <c r="N109" s="151">
        <f>SUM(N106:N108)</f>
        <v>165.83</v>
      </c>
      <c r="O109" s="162">
        <f>SUM(O106:O108)</f>
        <v>165.83</v>
      </c>
      <c r="P109" s="162"/>
      <c r="Q109" s="200"/>
      <c r="R109" s="145">
        <f>SUM(R106:R108)</f>
        <v>116.75</v>
      </c>
      <c r="S109" s="162">
        <f>SUM(S106:S108)</f>
        <v>116.75</v>
      </c>
      <c r="T109" s="244"/>
      <c r="U109" s="200"/>
      <c r="V109" s="161"/>
      <c r="W109" s="87"/>
      <c r="X109" s="52"/>
    </row>
    <row r="110" spans="1:24" s="40" customFormat="1" ht="21.75" customHeight="1" thickBot="1" x14ac:dyDescent="0.3">
      <c r="A110" s="11">
        <v>103</v>
      </c>
      <c r="B110" s="176"/>
      <c r="C110" s="283" t="s">
        <v>345</v>
      </c>
      <c r="D110" s="284"/>
      <c r="E110" s="284"/>
      <c r="F110" s="284"/>
      <c r="G110" s="284"/>
      <c r="H110" s="284"/>
      <c r="I110" s="284"/>
      <c r="J110" s="285"/>
      <c r="K110" s="285"/>
      <c r="L110" s="285"/>
      <c r="M110" s="285"/>
      <c r="N110" s="285"/>
      <c r="O110" s="285"/>
      <c r="P110" s="285"/>
      <c r="Q110" s="285"/>
      <c r="R110" s="285"/>
      <c r="S110" s="285"/>
      <c r="T110" s="285"/>
      <c r="U110" s="285"/>
      <c r="V110" s="284"/>
      <c r="W110" s="286"/>
      <c r="X110" s="52"/>
    </row>
    <row r="111" spans="1:24" s="40" customFormat="1" ht="45" x14ac:dyDescent="0.25">
      <c r="A111" s="136">
        <v>104</v>
      </c>
      <c r="B111" s="176" t="s">
        <v>384</v>
      </c>
      <c r="C111" s="1" t="s">
        <v>346</v>
      </c>
      <c r="D111" s="227" t="s">
        <v>347</v>
      </c>
      <c r="E111" s="1" t="s">
        <v>348</v>
      </c>
      <c r="F111" s="1" t="s">
        <v>349</v>
      </c>
      <c r="G111" s="227">
        <v>707.64</v>
      </c>
      <c r="H111" s="127">
        <v>6.73</v>
      </c>
      <c r="I111" s="12" t="s">
        <v>349</v>
      </c>
      <c r="J111" s="91">
        <f>SUM(K111,L111,M111)</f>
        <v>90.2</v>
      </c>
      <c r="K111" s="166">
        <v>90.2</v>
      </c>
      <c r="L111" s="93"/>
      <c r="M111" s="94"/>
      <c r="N111" s="95"/>
      <c r="O111" s="166"/>
      <c r="P111" s="93"/>
      <c r="Q111" s="181"/>
      <c r="R111" s="91"/>
      <c r="S111" s="166"/>
      <c r="T111" s="13"/>
      <c r="U111" s="181"/>
      <c r="V111" s="161">
        <v>2019</v>
      </c>
      <c r="W111" s="87">
        <v>2022</v>
      </c>
      <c r="X111" s="52"/>
    </row>
    <row r="112" spans="1:24" s="40" customFormat="1" ht="45" x14ac:dyDescent="0.25">
      <c r="A112" s="136">
        <v>105</v>
      </c>
      <c r="B112" s="176" t="s">
        <v>385</v>
      </c>
      <c r="C112" s="1" t="s">
        <v>351</v>
      </c>
      <c r="D112" s="227" t="s">
        <v>352</v>
      </c>
      <c r="E112" s="1" t="s">
        <v>350</v>
      </c>
      <c r="F112" s="1" t="s">
        <v>353</v>
      </c>
      <c r="G112" s="227">
        <v>85.08</v>
      </c>
      <c r="H112" s="127">
        <v>65</v>
      </c>
      <c r="I112" s="12" t="s">
        <v>353</v>
      </c>
      <c r="J112" s="19">
        <f>SUM(K112,L112,M112)</f>
        <v>147.43</v>
      </c>
      <c r="K112" s="134">
        <v>114.43</v>
      </c>
      <c r="L112" s="96">
        <v>3</v>
      </c>
      <c r="M112" s="97">
        <v>30</v>
      </c>
      <c r="N112" s="98">
        <f>SUM(O112,P112,Q112)</f>
        <v>63.14</v>
      </c>
      <c r="O112" s="134">
        <v>63.14</v>
      </c>
      <c r="P112" s="96"/>
      <c r="Q112" s="21"/>
      <c r="R112" s="19">
        <f>SUM(S112,T112,U112)</f>
        <v>30</v>
      </c>
      <c r="S112" s="134">
        <v>30</v>
      </c>
      <c r="T112" s="16"/>
      <c r="U112" s="21"/>
      <c r="V112" s="161">
        <v>2020</v>
      </c>
      <c r="W112" s="87">
        <v>2025</v>
      </c>
      <c r="X112" s="52"/>
    </row>
    <row r="113" spans="1:24" s="40" customFormat="1" ht="60" x14ac:dyDescent="0.25">
      <c r="A113" s="11">
        <v>106</v>
      </c>
      <c r="B113" s="176" t="s">
        <v>386</v>
      </c>
      <c r="C113" s="1" t="s">
        <v>354</v>
      </c>
      <c r="D113" s="227" t="s">
        <v>355</v>
      </c>
      <c r="E113" s="1" t="s">
        <v>358</v>
      </c>
      <c r="F113" s="1" t="s">
        <v>359</v>
      </c>
      <c r="G113" s="227">
        <v>67.92</v>
      </c>
      <c r="H113" s="127">
        <v>3</v>
      </c>
      <c r="I113" s="12" t="s">
        <v>360</v>
      </c>
      <c r="J113" s="19">
        <f>SUM(K113,L113,M113)</f>
        <v>120.65</v>
      </c>
      <c r="K113" s="134">
        <v>120.65</v>
      </c>
      <c r="L113" s="96"/>
      <c r="M113" s="97"/>
      <c r="N113" s="98">
        <f>SUM(O113,P113,Q113)</f>
        <v>88</v>
      </c>
      <c r="O113" s="134">
        <v>88</v>
      </c>
      <c r="P113" s="96"/>
      <c r="Q113" s="21"/>
      <c r="R113" s="19">
        <f>SUM(S113,T113,U113)</f>
        <v>109.68</v>
      </c>
      <c r="S113" s="134">
        <v>109.68</v>
      </c>
      <c r="T113" s="16"/>
      <c r="U113" s="21"/>
      <c r="V113" s="161">
        <v>2020</v>
      </c>
      <c r="W113" s="87">
        <v>2025</v>
      </c>
      <c r="X113" s="52"/>
    </row>
    <row r="114" spans="1:24" s="40" customFormat="1" ht="45.75" thickBot="1" x14ac:dyDescent="0.3">
      <c r="A114" s="136">
        <v>107</v>
      </c>
      <c r="B114" s="176" t="s">
        <v>387</v>
      </c>
      <c r="C114" s="130" t="s">
        <v>362</v>
      </c>
      <c r="D114" s="227" t="s">
        <v>361</v>
      </c>
      <c r="E114" s="1" t="s">
        <v>363</v>
      </c>
      <c r="F114" s="1"/>
      <c r="G114" s="227"/>
      <c r="H114" s="127"/>
      <c r="I114" s="12" t="s">
        <v>364</v>
      </c>
      <c r="J114" s="186"/>
      <c r="K114" s="183"/>
      <c r="L114" s="184"/>
      <c r="M114" s="185"/>
      <c r="N114" s="186"/>
      <c r="O114" s="183"/>
      <c r="P114" s="184"/>
      <c r="Q114" s="196"/>
      <c r="R114" s="186">
        <f>SUM(S114,T114,U114)</f>
        <v>60.02</v>
      </c>
      <c r="S114" s="183">
        <v>55.02</v>
      </c>
      <c r="T114" s="184">
        <v>5</v>
      </c>
      <c r="U114" s="196"/>
      <c r="V114" s="161">
        <v>2024</v>
      </c>
      <c r="W114" s="87">
        <v>2025</v>
      </c>
      <c r="X114" s="52"/>
    </row>
    <row r="115" spans="1:24" s="40" customFormat="1" ht="21.75" customHeight="1" thickBot="1" x14ac:dyDescent="0.3">
      <c r="A115" s="136">
        <v>108</v>
      </c>
      <c r="B115" s="176"/>
      <c r="C115" s="302" t="s">
        <v>365</v>
      </c>
      <c r="D115" s="302"/>
      <c r="E115" s="302"/>
      <c r="F115" s="302"/>
      <c r="G115" s="302"/>
      <c r="H115" s="302"/>
      <c r="I115" s="303"/>
      <c r="J115" s="192">
        <f t="shared" ref="J115:P115" si="13">SUM(J111:J114)</f>
        <v>358.28</v>
      </c>
      <c r="K115" s="190">
        <f t="shared" si="13"/>
        <v>325.27999999999997</v>
      </c>
      <c r="L115" s="268">
        <f t="shared" si="13"/>
        <v>3</v>
      </c>
      <c r="M115" s="191">
        <f t="shared" si="13"/>
        <v>30</v>
      </c>
      <c r="N115" s="192">
        <f t="shared" si="13"/>
        <v>151.13999999999999</v>
      </c>
      <c r="O115" s="190">
        <f t="shared" si="13"/>
        <v>151.13999999999999</v>
      </c>
      <c r="P115" s="268">
        <f t="shared" si="13"/>
        <v>0</v>
      </c>
      <c r="Q115" s="242"/>
      <c r="R115" s="192">
        <f>SUM(R111:R114)</f>
        <v>199.70000000000002</v>
      </c>
      <c r="S115" s="190">
        <f>SUM(S111:S114)</f>
        <v>194.70000000000002</v>
      </c>
      <c r="T115" s="268">
        <f>SUM(T111:T114)</f>
        <v>5</v>
      </c>
      <c r="U115" s="242"/>
      <c r="V115" s="161"/>
      <c r="W115" s="87"/>
      <c r="X115" s="52"/>
    </row>
    <row r="116" spans="1:24" s="40" customFormat="1" ht="18.75" customHeight="1" thickBot="1" x14ac:dyDescent="0.3">
      <c r="A116" s="11">
        <v>109</v>
      </c>
      <c r="B116" s="176"/>
      <c r="C116" s="283" t="s">
        <v>432</v>
      </c>
      <c r="D116" s="284"/>
      <c r="E116" s="284"/>
      <c r="F116" s="284"/>
      <c r="G116" s="284"/>
      <c r="H116" s="284"/>
      <c r="I116" s="284"/>
      <c r="J116" s="285"/>
      <c r="K116" s="285"/>
      <c r="L116" s="285"/>
      <c r="M116" s="285"/>
      <c r="N116" s="285"/>
      <c r="O116" s="285"/>
      <c r="P116" s="285"/>
      <c r="Q116" s="285"/>
      <c r="R116" s="285"/>
      <c r="S116" s="285"/>
      <c r="T116" s="285"/>
      <c r="U116" s="285"/>
      <c r="V116" s="284"/>
      <c r="W116" s="286"/>
      <c r="X116" s="52"/>
    </row>
    <row r="117" spans="1:24" s="40" customFormat="1" ht="60" x14ac:dyDescent="0.25">
      <c r="A117" s="136">
        <v>110</v>
      </c>
      <c r="B117" s="176" t="s">
        <v>388</v>
      </c>
      <c r="C117" s="1" t="s">
        <v>434</v>
      </c>
      <c r="D117" s="227" t="s">
        <v>433</v>
      </c>
      <c r="E117" s="1" t="s">
        <v>435</v>
      </c>
      <c r="F117" s="1" t="s">
        <v>436</v>
      </c>
      <c r="G117" s="227">
        <v>205.35</v>
      </c>
      <c r="H117" s="127">
        <v>2</v>
      </c>
      <c r="I117" s="12" t="s">
        <v>436</v>
      </c>
      <c r="J117" s="95">
        <f>SUM(K117,L117,M117)</f>
        <v>116.14999999999999</v>
      </c>
      <c r="K117" s="166">
        <v>113.85</v>
      </c>
      <c r="L117" s="93">
        <v>2.2999999999999998</v>
      </c>
      <c r="M117" s="94"/>
      <c r="N117" s="95"/>
      <c r="O117" s="166"/>
      <c r="P117" s="93"/>
      <c r="Q117" s="194"/>
      <c r="R117" s="95"/>
      <c r="S117" s="166"/>
      <c r="T117" s="93"/>
      <c r="U117" s="194"/>
      <c r="V117" s="161">
        <v>2020</v>
      </c>
      <c r="W117" s="87">
        <v>2022</v>
      </c>
      <c r="X117" s="52"/>
    </row>
    <row r="118" spans="1:24" s="40" customFormat="1" ht="60" x14ac:dyDescent="0.25">
      <c r="A118" s="136">
        <v>111</v>
      </c>
      <c r="B118" s="176" t="s">
        <v>389</v>
      </c>
      <c r="C118" s="130" t="s">
        <v>434</v>
      </c>
      <c r="D118" s="227" t="s">
        <v>433</v>
      </c>
      <c r="E118" s="1" t="s">
        <v>435</v>
      </c>
      <c r="F118" s="1"/>
      <c r="G118" s="227"/>
      <c r="H118" s="127"/>
      <c r="I118" s="12" t="s">
        <v>521</v>
      </c>
      <c r="J118" s="98">
        <f>SUM(K118,L118,M118)</f>
        <v>25.95</v>
      </c>
      <c r="K118" s="134">
        <v>25.95</v>
      </c>
      <c r="L118" s="96"/>
      <c r="M118" s="97"/>
      <c r="N118" s="98">
        <f>SUM(O118,P118,Q118)</f>
        <v>44.44</v>
      </c>
      <c r="O118" s="134">
        <v>44.44</v>
      </c>
      <c r="P118" s="96"/>
      <c r="Q118" s="195"/>
      <c r="R118" s="98">
        <f>SUM(S118,T118,U118)</f>
        <v>133.32</v>
      </c>
      <c r="S118" s="134">
        <v>133.32</v>
      </c>
      <c r="T118" s="96"/>
      <c r="U118" s="195"/>
      <c r="V118" s="161">
        <v>2022</v>
      </c>
      <c r="W118" s="87">
        <v>2024</v>
      </c>
      <c r="X118" s="52"/>
    </row>
    <row r="119" spans="1:24" s="40" customFormat="1" ht="72" thickBot="1" x14ac:dyDescent="0.3">
      <c r="A119" s="11">
        <v>112</v>
      </c>
      <c r="B119" s="176" t="s">
        <v>390</v>
      </c>
      <c r="C119" s="130" t="s">
        <v>438</v>
      </c>
      <c r="D119" s="227" t="s">
        <v>437</v>
      </c>
      <c r="E119" s="1" t="s">
        <v>439</v>
      </c>
      <c r="F119" s="1"/>
      <c r="G119" s="227"/>
      <c r="H119" s="127"/>
      <c r="I119" s="12" t="s">
        <v>440</v>
      </c>
      <c r="J119" s="182">
        <f>SUM(K119,L119,M119)</f>
        <v>12.52</v>
      </c>
      <c r="K119" s="183">
        <v>8.52</v>
      </c>
      <c r="L119" s="184">
        <v>4</v>
      </c>
      <c r="M119" s="185"/>
      <c r="N119" s="186">
        <f>SUM(O119,P119,Q119)</f>
        <v>14.55</v>
      </c>
      <c r="O119" s="183">
        <v>10.55</v>
      </c>
      <c r="P119" s="184">
        <v>4</v>
      </c>
      <c r="Q119" s="187"/>
      <c r="R119" s="182">
        <f>SUM(S119,T119,U119)</f>
        <v>56.78</v>
      </c>
      <c r="S119" s="183">
        <v>52.78</v>
      </c>
      <c r="T119" s="188">
        <v>4</v>
      </c>
      <c r="U119" s="187"/>
      <c r="V119" s="161">
        <v>2022</v>
      </c>
      <c r="W119" s="87">
        <v>2024</v>
      </c>
      <c r="X119" s="52"/>
    </row>
    <row r="120" spans="1:24" s="40" customFormat="1" ht="24.75" customHeight="1" thickBot="1" x14ac:dyDescent="0.3">
      <c r="A120" s="136">
        <v>113</v>
      </c>
      <c r="B120" s="176"/>
      <c r="C120" s="302" t="s">
        <v>441</v>
      </c>
      <c r="D120" s="302"/>
      <c r="E120" s="302"/>
      <c r="F120" s="302"/>
      <c r="G120" s="302"/>
      <c r="H120" s="302"/>
      <c r="I120" s="303"/>
      <c r="J120" s="189">
        <f>SUM(J117:J119)</f>
        <v>154.62</v>
      </c>
      <c r="K120" s="190">
        <f>SUM(K117:K119)</f>
        <v>148.32</v>
      </c>
      <c r="L120" s="268">
        <f>SUM(L117:L119)</f>
        <v>6.3</v>
      </c>
      <c r="M120" s="242"/>
      <c r="N120" s="192">
        <f>SUM(N117:N119)</f>
        <v>58.989999999999995</v>
      </c>
      <c r="O120" s="190">
        <f>SUM(O117:O119)</f>
        <v>54.989999999999995</v>
      </c>
      <c r="P120" s="268">
        <f>SUM(P117:P119)</f>
        <v>4</v>
      </c>
      <c r="Q120" s="193"/>
      <c r="R120" s="241">
        <f>SUM(R117:R119)</f>
        <v>190.1</v>
      </c>
      <c r="S120" s="268">
        <f>SUM(S117:S119)</f>
        <v>186.1</v>
      </c>
      <c r="T120" s="269">
        <f>SUM(T117:T119)</f>
        <v>4</v>
      </c>
      <c r="U120" s="193"/>
      <c r="V120" s="161"/>
      <c r="W120" s="87"/>
      <c r="X120" s="52"/>
    </row>
    <row r="121" spans="1:24" s="40" customFormat="1" ht="24" customHeight="1" thickBot="1" x14ac:dyDescent="0.3">
      <c r="A121" s="136">
        <v>114</v>
      </c>
      <c r="B121" s="176"/>
      <c r="C121" s="283" t="s">
        <v>442</v>
      </c>
      <c r="D121" s="284"/>
      <c r="E121" s="284"/>
      <c r="F121" s="284"/>
      <c r="G121" s="284"/>
      <c r="H121" s="284"/>
      <c r="I121" s="284"/>
      <c r="J121" s="285"/>
      <c r="K121" s="285"/>
      <c r="L121" s="285"/>
      <c r="M121" s="285"/>
      <c r="N121" s="285"/>
      <c r="O121" s="285"/>
      <c r="P121" s="285"/>
      <c r="Q121" s="285"/>
      <c r="R121" s="285"/>
      <c r="S121" s="285"/>
      <c r="T121" s="285"/>
      <c r="U121" s="285"/>
      <c r="V121" s="284"/>
      <c r="W121" s="286"/>
      <c r="X121" s="52"/>
    </row>
    <row r="122" spans="1:24" s="40" customFormat="1" ht="75" x14ac:dyDescent="0.25">
      <c r="A122" s="11">
        <v>115</v>
      </c>
      <c r="B122" s="176" t="s">
        <v>391</v>
      </c>
      <c r="C122" s="1" t="s">
        <v>443</v>
      </c>
      <c r="D122" s="227" t="s">
        <v>444</v>
      </c>
      <c r="E122" s="1" t="s">
        <v>445</v>
      </c>
      <c r="F122" s="1"/>
      <c r="G122" s="227"/>
      <c r="H122" s="127"/>
      <c r="I122" s="12" t="s">
        <v>446</v>
      </c>
      <c r="J122" s="91">
        <f>SUM(K122,L122,M122)</f>
        <v>14.03</v>
      </c>
      <c r="K122" s="166">
        <v>14.03</v>
      </c>
      <c r="L122" s="93"/>
      <c r="M122" s="94"/>
      <c r="N122" s="95">
        <f>SUM(O122,P122,Q122)</f>
        <v>128</v>
      </c>
      <c r="O122" s="166">
        <v>128</v>
      </c>
      <c r="P122" s="93"/>
      <c r="Q122" s="181"/>
      <c r="R122" s="91"/>
      <c r="S122" s="166"/>
      <c r="T122" s="13"/>
      <c r="U122" s="181"/>
      <c r="V122" s="161">
        <v>2020</v>
      </c>
      <c r="W122" s="87">
        <v>2023</v>
      </c>
      <c r="X122" s="52"/>
    </row>
    <row r="123" spans="1:24" s="40" customFormat="1" ht="45" x14ac:dyDescent="0.25">
      <c r="A123" s="136">
        <v>116</v>
      </c>
      <c r="B123" s="176" t="s">
        <v>392</v>
      </c>
      <c r="C123" s="1" t="s">
        <v>447</v>
      </c>
      <c r="D123" s="227" t="s">
        <v>448</v>
      </c>
      <c r="E123" s="1" t="s">
        <v>449</v>
      </c>
      <c r="F123" s="1"/>
      <c r="G123" s="227"/>
      <c r="H123" s="127"/>
      <c r="I123" s="12" t="s">
        <v>450</v>
      </c>
      <c r="J123" s="19">
        <f>SUM(K123,L123,M123)</f>
        <v>37.65</v>
      </c>
      <c r="K123" s="134">
        <v>37.65</v>
      </c>
      <c r="L123" s="96"/>
      <c r="M123" s="97"/>
      <c r="N123" s="98">
        <f>SUM(O123,P123,Q123)</f>
        <v>201.26</v>
      </c>
      <c r="O123" s="134">
        <v>201.26</v>
      </c>
      <c r="P123" s="96"/>
      <c r="Q123" s="21"/>
      <c r="R123" s="19">
        <f>SUM(S123,T123,U123)</f>
        <v>136.47</v>
      </c>
      <c r="S123" s="134">
        <v>136.47</v>
      </c>
      <c r="T123" s="16"/>
      <c r="U123" s="21"/>
      <c r="V123" s="161">
        <v>2021</v>
      </c>
      <c r="W123" s="87">
        <v>2025</v>
      </c>
      <c r="X123" s="52"/>
    </row>
    <row r="124" spans="1:24" s="40" customFormat="1" ht="108" customHeight="1" x14ac:dyDescent="0.25">
      <c r="A124" s="136">
        <v>117</v>
      </c>
      <c r="B124" s="176" t="s">
        <v>393</v>
      </c>
      <c r="C124" s="1" t="s">
        <v>451</v>
      </c>
      <c r="D124" s="227" t="s">
        <v>452</v>
      </c>
      <c r="E124" s="1" t="s">
        <v>453</v>
      </c>
      <c r="F124" s="1"/>
      <c r="G124" s="227"/>
      <c r="H124" s="127"/>
      <c r="I124" s="12" t="s">
        <v>543</v>
      </c>
      <c r="J124" s="19">
        <f>SUM(K124,L124,M124)</f>
        <v>126</v>
      </c>
      <c r="K124" s="134">
        <v>126</v>
      </c>
      <c r="L124" s="96"/>
      <c r="M124" s="97"/>
      <c r="N124" s="98">
        <f>SUM(O124,P124,Q124)</f>
        <v>153.91</v>
      </c>
      <c r="O124" s="134">
        <v>153.91</v>
      </c>
      <c r="P124" s="96"/>
      <c r="Q124" s="21"/>
      <c r="R124" s="19">
        <f>SUM(S124,T124,U124)</f>
        <v>117.84</v>
      </c>
      <c r="S124" s="134">
        <v>117.84</v>
      </c>
      <c r="T124" s="16"/>
      <c r="U124" s="21"/>
      <c r="V124" s="161">
        <v>2021</v>
      </c>
      <c r="W124" s="87">
        <v>2025</v>
      </c>
      <c r="X124" s="52"/>
    </row>
    <row r="125" spans="1:24" s="40" customFormat="1" ht="60" x14ac:dyDescent="0.25">
      <c r="A125" s="11">
        <v>118</v>
      </c>
      <c r="B125" s="176" t="s">
        <v>394</v>
      </c>
      <c r="C125" s="130" t="s">
        <v>456</v>
      </c>
      <c r="D125" s="227" t="s">
        <v>454</v>
      </c>
      <c r="E125" s="1" t="s">
        <v>455</v>
      </c>
      <c r="F125" s="1"/>
      <c r="G125" s="227"/>
      <c r="H125" s="127"/>
      <c r="I125" s="12" t="s">
        <v>457</v>
      </c>
      <c r="J125" s="19">
        <f>SUM(K125,L125,M125)</f>
        <v>42.76</v>
      </c>
      <c r="K125" s="134">
        <v>42.76</v>
      </c>
      <c r="L125" s="96"/>
      <c r="M125" s="97"/>
      <c r="N125" s="98">
        <f>SUM(O125,P125,Q125)</f>
        <v>56</v>
      </c>
      <c r="O125" s="134">
        <v>56</v>
      </c>
      <c r="P125" s="96"/>
      <c r="Q125" s="21"/>
      <c r="R125" s="19">
        <f>SUM(S125,T125,U125)</f>
        <v>60</v>
      </c>
      <c r="S125" s="134">
        <v>60</v>
      </c>
      <c r="T125" s="16"/>
      <c r="U125" s="21"/>
      <c r="V125" s="161">
        <v>2022</v>
      </c>
      <c r="W125" s="87">
        <v>2025</v>
      </c>
      <c r="X125" s="52"/>
    </row>
    <row r="126" spans="1:24" s="40" customFormat="1" ht="57.75" thickBot="1" x14ac:dyDescent="0.3">
      <c r="A126" s="136">
        <v>119</v>
      </c>
      <c r="B126" s="176" t="s">
        <v>395</v>
      </c>
      <c r="C126" s="130" t="s">
        <v>460</v>
      </c>
      <c r="D126" s="227" t="s">
        <v>458</v>
      </c>
      <c r="E126" s="1" t="s">
        <v>459</v>
      </c>
      <c r="F126" s="1"/>
      <c r="G126" s="227"/>
      <c r="H126" s="127"/>
      <c r="I126" s="12" t="s">
        <v>461</v>
      </c>
      <c r="J126" s="182">
        <f>SUM(K126,L126,M126)</f>
        <v>17.72</v>
      </c>
      <c r="K126" s="183">
        <v>17.72</v>
      </c>
      <c r="L126" s="184"/>
      <c r="M126" s="185"/>
      <c r="N126" s="186">
        <f>SUM(O126,P126,Q126)</f>
        <v>28.27</v>
      </c>
      <c r="O126" s="183">
        <v>28.27</v>
      </c>
      <c r="P126" s="184"/>
      <c r="Q126" s="187"/>
      <c r="R126" s="182">
        <f>SUM(S126,T126,U126)</f>
        <v>35.78</v>
      </c>
      <c r="S126" s="183">
        <v>35.78</v>
      </c>
      <c r="T126" s="188"/>
      <c r="U126" s="187"/>
      <c r="V126" s="161">
        <v>2022</v>
      </c>
      <c r="W126" s="87">
        <v>2025</v>
      </c>
      <c r="X126" s="52"/>
    </row>
    <row r="127" spans="1:24" s="40" customFormat="1" ht="24.75" customHeight="1" thickBot="1" x14ac:dyDescent="0.3">
      <c r="A127" s="136">
        <v>120</v>
      </c>
      <c r="B127" s="176"/>
      <c r="C127" s="302" t="s">
        <v>462</v>
      </c>
      <c r="D127" s="302"/>
      <c r="E127" s="302"/>
      <c r="F127" s="302"/>
      <c r="G127" s="302"/>
      <c r="H127" s="302"/>
      <c r="I127" s="303"/>
      <c r="J127" s="189">
        <f>SUM(J122:J126)</f>
        <v>238.16</v>
      </c>
      <c r="K127" s="190">
        <f>SUM(K122:K126)</f>
        <v>238.16</v>
      </c>
      <c r="L127" s="190"/>
      <c r="M127" s="242"/>
      <c r="N127" s="192">
        <f>SUM(N122:N126)</f>
        <v>567.43999999999994</v>
      </c>
      <c r="O127" s="190">
        <f>SUM(O122:O126)</f>
        <v>567.43999999999994</v>
      </c>
      <c r="P127" s="190"/>
      <c r="Q127" s="193"/>
      <c r="R127" s="189">
        <f>SUM(R122:R126)</f>
        <v>350.09000000000003</v>
      </c>
      <c r="S127" s="190">
        <f>SUM(S123:S126)</f>
        <v>350.09000000000003</v>
      </c>
      <c r="T127" s="206"/>
      <c r="U127" s="193"/>
      <c r="V127" s="161"/>
      <c r="W127" s="87"/>
      <c r="X127" s="52"/>
    </row>
    <row r="128" spans="1:24" s="40" customFormat="1" ht="25.5" customHeight="1" x14ac:dyDescent="0.25">
      <c r="A128" s="11">
        <v>121</v>
      </c>
      <c r="B128" s="178"/>
      <c r="C128" s="302" t="s">
        <v>513</v>
      </c>
      <c r="D128" s="302"/>
      <c r="E128" s="302"/>
      <c r="F128" s="302"/>
      <c r="G128" s="302"/>
      <c r="H128" s="302"/>
      <c r="I128" s="302"/>
      <c r="J128" s="270">
        <f t="shared" ref="J128:T128" si="14">SUM(J127,J120,J115,J109,J104,J101,J92)</f>
        <v>1876.9410000000003</v>
      </c>
      <c r="K128" s="232">
        <f t="shared" si="14"/>
        <v>1760</v>
      </c>
      <c r="L128" s="271">
        <f t="shared" si="14"/>
        <v>56.941000000000003</v>
      </c>
      <c r="M128" s="271">
        <f t="shared" si="14"/>
        <v>60</v>
      </c>
      <c r="N128" s="271">
        <f t="shared" si="14"/>
        <v>1516.34</v>
      </c>
      <c r="O128" s="232">
        <f t="shared" si="14"/>
        <v>1509.34</v>
      </c>
      <c r="P128" s="271">
        <f t="shared" si="14"/>
        <v>7</v>
      </c>
      <c r="Q128" s="270">
        <f t="shared" si="14"/>
        <v>0</v>
      </c>
      <c r="R128" s="270">
        <f t="shared" si="14"/>
        <v>1522.3400000000001</v>
      </c>
      <c r="S128" s="232">
        <f t="shared" si="14"/>
        <v>1509.3400000000001</v>
      </c>
      <c r="T128" s="270">
        <f t="shared" si="14"/>
        <v>13</v>
      </c>
      <c r="U128" s="270">
        <f>SUM(U127,U120,U115,U110,U104,U101,U92)</f>
        <v>0</v>
      </c>
      <c r="V128" s="225"/>
      <c r="W128" s="225"/>
      <c r="X128" s="52"/>
    </row>
    <row r="129" spans="1:24" s="40" customFormat="1" ht="25.5" customHeight="1" thickBot="1" x14ac:dyDescent="0.3">
      <c r="A129" s="11"/>
      <c r="B129" s="178"/>
      <c r="C129" s="283" t="s">
        <v>530</v>
      </c>
      <c r="D129" s="284"/>
      <c r="E129" s="284"/>
      <c r="F129" s="284"/>
      <c r="G129" s="284"/>
      <c r="H129" s="284"/>
      <c r="I129" s="284"/>
      <c r="J129" s="284"/>
      <c r="K129" s="284"/>
      <c r="L129" s="284"/>
      <c r="M129" s="284"/>
      <c r="N129" s="284"/>
      <c r="O129" s="284"/>
      <c r="P129" s="284"/>
      <c r="Q129" s="284"/>
      <c r="R129" s="284"/>
      <c r="S129" s="284"/>
      <c r="T129" s="284"/>
      <c r="U129" s="284"/>
      <c r="V129" s="284"/>
      <c r="W129" s="286"/>
      <c r="X129" s="52"/>
    </row>
    <row r="130" spans="1:24" s="40" customFormat="1" ht="60" x14ac:dyDescent="0.25">
      <c r="A130" s="11"/>
      <c r="B130" s="176" t="s">
        <v>367</v>
      </c>
      <c r="C130" s="1" t="s">
        <v>278</v>
      </c>
      <c r="D130" s="227" t="s">
        <v>279</v>
      </c>
      <c r="E130" s="1" t="s">
        <v>269</v>
      </c>
      <c r="F130" s="1" t="s">
        <v>270</v>
      </c>
      <c r="G130" s="225"/>
      <c r="H130" s="225"/>
      <c r="I130" s="12" t="s">
        <v>270</v>
      </c>
      <c r="J130" s="91"/>
      <c r="K130" s="166"/>
      <c r="L130" s="93"/>
      <c r="M130" s="194"/>
      <c r="N130" s="95">
        <f>SUM(O130,P130,Q130)</f>
        <v>117</v>
      </c>
      <c r="O130" s="202">
        <v>117</v>
      </c>
      <c r="P130" s="166"/>
      <c r="Q130" s="181"/>
      <c r="R130" s="91">
        <f>SUM(S130,T130,U130)</f>
        <v>227</v>
      </c>
      <c r="S130" s="166">
        <v>227</v>
      </c>
      <c r="T130" s="92"/>
      <c r="U130" s="181"/>
      <c r="V130" s="229">
        <v>2023</v>
      </c>
      <c r="W130" s="227">
        <v>2024</v>
      </c>
      <c r="X130" s="52"/>
    </row>
    <row r="131" spans="1:24" s="40" customFormat="1" ht="60.75" thickBot="1" x14ac:dyDescent="0.3">
      <c r="A131" s="11"/>
      <c r="B131" s="175" t="s">
        <v>368</v>
      </c>
      <c r="C131" s="64" t="s">
        <v>271</v>
      </c>
      <c r="D131" s="228" t="s">
        <v>272</v>
      </c>
      <c r="E131" s="64" t="s">
        <v>273</v>
      </c>
      <c r="F131" s="64" t="s">
        <v>274</v>
      </c>
      <c r="G131" s="228">
        <v>150.44999999999999</v>
      </c>
      <c r="H131" s="228"/>
      <c r="I131" s="18" t="s">
        <v>274</v>
      </c>
      <c r="J131" s="182"/>
      <c r="K131" s="183"/>
      <c r="L131" s="184"/>
      <c r="M131" s="196"/>
      <c r="N131" s="186">
        <f>SUM(O131,P131,Q131)</f>
        <v>325</v>
      </c>
      <c r="O131" s="203">
        <v>325</v>
      </c>
      <c r="P131" s="183"/>
      <c r="Q131" s="187"/>
      <c r="R131" s="182">
        <f>SUM(S131,T131,U131)</f>
        <v>215</v>
      </c>
      <c r="S131" s="183">
        <v>215</v>
      </c>
      <c r="T131" s="204"/>
      <c r="U131" s="187"/>
      <c r="V131" s="209">
        <v>2023</v>
      </c>
      <c r="W131" s="228">
        <v>2024</v>
      </c>
      <c r="X131" s="52"/>
    </row>
    <row r="132" spans="1:24" s="40" customFormat="1" ht="25.5" customHeight="1" thickBot="1" x14ac:dyDescent="0.3">
      <c r="A132" s="11"/>
      <c r="B132" s="210"/>
      <c r="C132" s="303" t="s">
        <v>527</v>
      </c>
      <c r="D132" s="312"/>
      <c r="E132" s="312"/>
      <c r="F132" s="312"/>
      <c r="G132" s="312"/>
      <c r="H132" s="312"/>
      <c r="I132" s="312"/>
      <c r="J132" s="241"/>
      <c r="K132" s="190"/>
      <c r="L132" s="190"/>
      <c r="M132" s="242"/>
      <c r="N132" s="192">
        <f>SUM(N130:N131)</f>
        <v>442</v>
      </c>
      <c r="O132" s="190">
        <f>SUM(O130:O131)</f>
        <v>442</v>
      </c>
      <c r="P132" s="190"/>
      <c r="Q132" s="193"/>
      <c r="R132" s="189">
        <f>SUM(R130:R131)</f>
        <v>442</v>
      </c>
      <c r="S132" s="190">
        <f>SUM(S130:S131)</f>
        <v>442</v>
      </c>
      <c r="T132" s="206"/>
      <c r="U132" s="193"/>
      <c r="V132" s="224"/>
      <c r="W132" s="225"/>
      <c r="X132" s="52"/>
    </row>
    <row r="133" spans="1:24" s="40" customFormat="1" ht="25.5" customHeight="1" thickBot="1" x14ac:dyDescent="0.3">
      <c r="A133" s="136">
        <v>122</v>
      </c>
      <c r="B133" s="178"/>
      <c r="C133" s="283" t="s">
        <v>529</v>
      </c>
      <c r="D133" s="284"/>
      <c r="E133" s="284"/>
      <c r="F133" s="284"/>
      <c r="G133" s="284"/>
      <c r="H133" s="284"/>
      <c r="I133" s="284"/>
      <c r="J133" s="285"/>
      <c r="K133" s="285"/>
      <c r="L133" s="285"/>
      <c r="M133" s="285"/>
      <c r="N133" s="285"/>
      <c r="O133" s="285"/>
      <c r="P133" s="285"/>
      <c r="Q133" s="285"/>
      <c r="R133" s="285"/>
      <c r="S133" s="285"/>
      <c r="T133" s="285"/>
      <c r="U133" s="285"/>
      <c r="V133" s="284"/>
      <c r="W133" s="286"/>
      <c r="X133" s="52"/>
    </row>
    <row r="134" spans="1:24" s="40" customFormat="1" ht="45" x14ac:dyDescent="0.25">
      <c r="A134" s="136">
        <v>123</v>
      </c>
      <c r="B134" s="176" t="s">
        <v>367</v>
      </c>
      <c r="C134" s="1" t="s">
        <v>471</v>
      </c>
      <c r="D134" s="227">
        <v>1416</v>
      </c>
      <c r="E134" s="1" t="s">
        <v>463</v>
      </c>
      <c r="F134" s="226"/>
      <c r="G134" s="226"/>
      <c r="H134" s="226"/>
      <c r="I134" s="12" t="s">
        <v>464</v>
      </c>
      <c r="J134" s="293"/>
      <c r="K134" s="296">
        <v>240</v>
      </c>
      <c r="L134" s="296"/>
      <c r="M134" s="299"/>
      <c r="N134" s="293"/>
      <c r="O134" s="296">
        <v>120</v>
      </c>
      <c r="P134" s="296"/>
      <c r="Q134" s="290"/>
      <c r="R134" s="293"/>
      <c r="S134" s="296">
        <v>120</v>
      </c>
      <c r="T134" s="287"/>
      <c r="U134" s="290"/>
      <c r="V134" s="229">
        <v>2021</v>
      </c>
      <c r="W134" s="227">
        <v>2023</v>
      </c>
      <c r="X134" s="52"/>
    </row>
    <row r="135" spans="1:24" s="40" customFormat="1" ht="45" x14ac:dyDescent="0.25">
      <c r="A135" s="11">
        <v>124</v>
      </c>
      <c r="B135" s="176" t="s">
        <v>368</v>
      </c>
      <c r="C135" s="1" t="s">
        <v>472</v>
      </c>
      <c r="D135" s="227">
        <v>23599</v>
      </c>
      <c r="E135" s="1" t="s">
        <v>465</v>
      </c>
      <c r="F135" s="226"/>
      <c r="G135" s="226"/>
      <c r="H135" s="226"/>
      <c r="I135" s="12" t="s">
        <v>464</v>
      </c>
      <c r="J135" s="294"/>
      <c r="K135" s="297"/>
      <c r="L135" s="297"/>
      <c r="M135" s="300"/>
      <c r="N135" s="294"/>
      <c r="O135" s="297"/>
      <c r="P135" s="297"/>
      <c r="Q135" s="291"/>
      <c r="R135" s="294"/>
      <c r="S135" s="297"/>
      <c r="T135" s="288"/>
      <c r="U135" s="291"/>
      <c r="V135" s="229">
        <v>2021</v>
      </c>
      <c r="W135" s="227">
        <v>2023</v>
      </c>
      <c r="X135" s="52"/>
    </row>
    <row r="136" spans="1:24" s="40" customFormat="1" ht="45" x14ac:dyDescent="0.25">
      <c r="A136" s="136">
        <v>125</v>
      </c>
      <c r="B136" s="176" t="s">
        <v>369</v>
      </c>
      <c r="C136" s="1" t="s">
        <v>473</v>
      </c>
      <c r="D136" s="227">
        <v>30573</v>
      </c>
      <c r="E136" s="1" t="s">
        <v>466</v>
      </c>
      <c r="F136" s="226"/>
      <c r="G136" s="226"/>
      <c r="H136" s="226"/>
      <c r="I136" s="12" t="s">
        <v>464</v>
      </c>
      <c r="J136" s="294"/>
      <c r="K136" s="297"/>
      <c r="L136" s="297"/>
      <c r="M136" s="300"/>
      <c r="N136" s="294"/>
      <c r="O136" s="297"/>
      <c r="P136" s="297"/>
      <c r="Q136" s="291"/>
      <c r="R136" s="294"/>
      <c r="S136" s="297"/>
      <c r="T136" s="288"/>
      <c r="U136" s="291"/>
      <c r="V136" s="229">
        <v>2021</v>
      </c>
      <c r="W136" s="227">
        <v>2023</v>
      </c>
      <c r="X136" s="52"/>
    </row>
    <row r="137" spans="1:24" s="40" customFormat="1" ht="45" x14ac:dyDescent="0.25">
      <c r="A137" s="136">
        <v>126</v>
      </c>
      <c r="B137" s="176" t="s">
        <v>370</v>
      </c>
      <c r="C137" s="1" t="s">
        <v>467</v>
      </c>
      <c r="D137" s="227">
        <v>1422</v>
      </c>
      <c r="E137" s="1" t="s">
        <v>468</v>
      </c>
      <c r="F137" s="226"/>
      <c r="G137" s="226"/>
      <c r="H137" s="226"/>
      <c r="I137" s="12" t="s">
        <v>464</v>
      </c>
      <c r="J137" s="294"/>
      <c r="K137" s="297"/>
      <c r="L137" s="297"/>
      <c r="M137" s="300"/>
      <c r="N137" s="294"/>
      <c r="O137" s="297"/>
      <c r="P137" s="297"/>
      <c r="Q137" s="291"/>
      <c r="R137" s="294"/>
      <c r="S137" s="297"/>
      <c r="T137" s="288"/>
      <c r="U137" s="291"/>
      <c r="V137" s="229">
        <v>2021</v>
      </c>
      <c r="W137" s="227">
        <v>2023</v>
      </c>
      <c r="X137" s="52"/>
    </row>
    <row r="138" spans="1:24" s="40" customFormat="1" ht="45" x14ac:dyDescent="0.25">
      <c r="A138" s="11">
        <v>127</v>
      </c>
      <c r="B138" s="176" t="s">
        <v>371</v>
      </c>
      <c r="C138" s="1" t="s">
        <v>474</v>
      </c>
      <c r="D138" s="227">
        <v>30570</v>
      </c>
      <c r="E138" s="1" t="s">
        <v>469</v>
      </c>
      <c r="F138" s="226"/>
      <c r="G138" s="226"/>
      <c r="H138" s="226"/>
      <c r="I138" s="12" t="s">
        <v>464</v>
      </c>
      <c r="J138" s="294"/>
      <c r="K138" s="297"/>
      <c r="L138" s="297"/>
      <c r="M138" s="300"/>
      <c r="N138" s="294"/>
      <c r="O138" s="297"/>
      <c r="P138" s="297"/>
      <c r="Q138" s="291"/>
      <c r="R138" s="294"/>
      <c r="S138" s="297"/>
      <c r="T138" s="288"/>
      <c r="U138" s="291"/>
      <c r="V138" s="229">
        <v>2021</v>
      </c>
      <c r="W138" s="227">
        <v>2023</v>
      </c>
      <c r="X138" s="52"/>
    </row>
    <row r="139" spans="1:24" s="40" customFormat="1" ht="45" x14ac:dyDescent="0.25">
      <c r="A139" s="136">
        <v>128</v>
      </c>
      <c r="B139" s="176" t="s">
        <v>372</v>
      </c>
      <c r="C139" s="1" t="s">
        <v>475</v>
      </c>
      <c r="D139" s="227">
        <v>23593</v>
      </c>
      <c r="E139" s="1" t="s">
        <v>470</v>
      </c>
      <c r="F139" s="226"/>
      <c r="G139" s="226"/>
      <c r="H139" s="226"/>
      <c r="I139" s="12" t="s">
        <v>464</v>
      </c>
      <c r="J139" s="294"/>
      <c r="K139" s="297"/>
      <c r="L139" s="297"/>
      <c r="M139" s="300"/>
      <c r="N139" s="294"/>
      <c r="O139" s="297"/>
      <c r="P139" s="297"/>
      <c r="Q139" s="291"/>
      <c r="R139" s="294"/>
      <c r="S139" s="297"/>
      <c r="T139" s="288"/>
      <c r="U139" s="291"/>
      <c r="V139" s="229">
        <v>2021</v>
      </c>
      <c r="W139" s="227">
        <v>2023</v>
      </c>
      <c r="X139" s="52"/>
    </row>
    <row r="140" spans="1:24" s="40" customFormat="1" ht="45" x14ac:dyDescent="0.25">
      <c r="A140" s="136">
        <v>129</v>
      </c>
      <c r="B140" s="176" t="s">
        <v>373</v>
      </c>
      <c r="C140" s="1" t="s">
        <v>476</v>
      </c>
      <c r="D140" s="227">
        <v>24970</v>
      </c>
      <c r="E140" s="1" t="s">
        <v>477</v>
      </c>
      <c r="F140" s="226"/>
      <c r="G140" s="226"/>
      <c r="H140" s="226"/>
      <c r="I140" s="12" t="s">
        <v>464</v>
      </c>
      <c r="J140" s="294"/>
      <c r="K140" s="297"/>
      <c r="L140" s="297"/>
      <c r="M140" s="300"/>
      <c r="N140" s="294"/>
      <c r="O140" s="297"/>
      <c r="P140" s="297"/>
      <c r="Q140" s="291"/>
      <c r="R140" s="294"/>
      <c r="S140" s="297"/>
      <c r="T140" s="288"/>
      <c r="U140" s="291"/>
      <c r="V140" s="229">
        <v>2021</v>
      </c>
      <c r="W140" s="227">
        <v>2023</v>
      </c>
      <c r="X140" s="52"/>
    </row>
    <row r="141" spans="1:24" s="40" customFormat="1" ht="45" x14ac:dyDescent="0.25">
      <c r="A141" s="11">
        <v>130</v>
      </c>
      <c r="B141" s="176" t="s">
        <v>374</v>
      </c>
      <c r="C141" s="1" t="s">
        <v>478</v>
      </c>
      <c r="D141" s="227">
        <v>30588</v>
      </c>
      <c r="E141" s="1" t="s">
        <v>479</v>
      </c>
      <c r="F141" s="226"/>
      <c r="G141" s="226"/>
      <c r="H141" s="226"/>
      <c r="I141" s="12" t="s">
        <v>464</v>
      </c>
      <c r="J141" s="294"/>
      <c r="K141" s="297"/>
      <c r="L141" s="297"/>
      <c r="M141" s="300"/>
      <c r="N141" s="294"/>
      <c r="O141" s="297"/>
      <c r="P141" s="297"/>
      <c r="Q141" s="291"/>
      <c r="R141" s="294"/>
      <c r="S141" s="297"/>
      <c r="T141" s="288"/>
      <c r="U141" s="291"/>
      <c r="V141" s="229">
        <v>2021</v>
      </c>
      <c r="W141" s="227">
        <v>2023</v>
      </c>
      <c r="X141" s="52"/>
    </row>
    <row r="142" spans="1:24" s="40" customFormat="1" ht="45" x14ac:dyDescent="0.25">
      <c r="A142" s="136">
        <v>131</v>
      </c>
      <c r="B142" s="176" t="s">
        <v>375</v>
      </c>
      <c r="C142" s="1" t="s">
        <v>480</v>
      </c>
      <c r="D142" s="227">
        <v>23457</v>
      </c>
      <c r="E142" s="1" t="s">
        <v>481</v>
      </c>
      <c r="F142" s="226"/>
      <c r="G142" s="226"/>
      <c r="H142" s="226"/>
      <c r="I142" s="12" t="s">
        <v>464</v>
      </c>
      <c r="J142" s="294"/>
      <c r="K142" s="297"/>
      <c r="L142" s="297"/>
      <c r="M142" s="300"/>
      <c r="N142" s="294"/>
      <c r="O142" s="297"/>
      <c r="P142" s="297"/>
      <c r="Q142" s="291"/>
      <c r="R142" s="294"/>
      <c r="S142" s="297"/>
      <c r="T142" s="288"/>
      <c r="U142" s="291"/>
      <c r="V142" s="229">
        <v>2021</v>
      </c>
      <c r="W142" s="227">
        <v>2023</v>
      </c>
      <c r="X142" s="52"/>
    </row>
    <row r="143" spans="1:24" s="40" customFormat="1" ht="45" x14ac:dyDescent="0.25">
      <c r="A143" s="136">
        <v>132</v>
      </c>
      <c r="B143" s="176" t="s">
        <v>376</v>
      </c>
      <c r="C143" s="1" t="s">
        <v>482</v>
      </c>
      <c r="D143" s="227">
        <v>29840</v>
      </c>
      <c r="E143" s="1" t="s">
        <v>483</v>
      </c>
      <c r="F143" s="226"/>
      <c r="G143" s="226"/>
      <c r="H143" s="226"/>
      <c r="I143" s="12" t="s">
        <v>464</v>
      </c>
      <c r="J143" s="294"/>
      <c r="K143" s="297"/>
      <c r="L143" s="297"/>
      <c r="M143" s="300"/>
      <c r="N143" s="294"/>
      <c r="O143" s="297"/>
      <c r="P143" s="297"/>
      <c r="Q143" s="291"/>
      <c r="R143" s="294"/>
      <c r="S143" s="297"/>
      <c r="T143" s="288"/>
      <c r="U143" s="291"/>
      <c r="V143" s="229">
        <v>2021</v>
      </c>
      <c r="W143" s="227">
        <v>2023</v>
      </c>
      <c r="X143" s="52"/>
    </row>
    <row r="144" spans="1:24" s="40" customFormat="1" ht="45" x14ac:dyDescent="0.25">
      <c r="A144" s="11">
        <v>133</v>
      </c>
      <c r="B144" s="176" t="s">
        <v>377</v>
      </c>
      <c r="C144" s="1" t="s">
        <v>484</v>
      </c>
      <c r="D144" s="227">
        <v>25938</v>
      </c>
      <c r="E144" s="1" t="s">
        <v>485</v>
      </c>
      <c r="F144" s="226"/>
      <c r="G144" s="226"/>
      <c r="H144" s="226"/>
      <c r="I144" s="12" t="s">
        <v>464</v>
      </c>
      <c r="J144" s="294"/>
      <c r="K144" s="297"/>
      <c r="L144" s="297"/>
      <c r="M144" s="300"/>
      <c r="N144" s="294"/>
      <c r="O144" s="297"/>
      <c r="P144" s="297"/>
      <c r="Q144" s="291"/>
      <c r="R144" s="294"/>
      <c r="S144" s="297"/>
      <c r="T144" s="288"/>
      <c r="U144" s="291"/>
      <c r="V144" s="229">
        <v>2021</v>
      </c>
      <c r="W144" s="227">
        <v>2023</v>
      </c>
      <c r="X144" s="52"/>
    </row>
    <row r="145" spans="1:24" s="40" customFormat="1" ht="45" x14ac:dyDescent="0.25">
      <c r="A145" s="136">
        <v>134</v>
      </c>
      <c r="B145" s="176" t="s">
        <v>378</v>
      </c>
      <c r="C145" s="1" t="s">
        <v>486</v>
      </c>
      <c r="D145" s="227">
        <v>22376</v>
      </c>
      <c r="E145" s="1" t="s">
        <v>487</v>
      </c>
      <c r="F145" s="226"/>
      <c r="G145" s="226"/>
      <c r="H145" s="226"/>
      <c r="I145" s="12" t="s">
        <v>464</v>
      </c>
      <c r="J145" s="294"/>
      <c r="K145" s="297"/>
      <c r="L145" s="297"/>
      <c r="M145" s="300"/>
      <c r="N145" s="294"/>
      <c r="O145" s="297"/>
      <c r="P145" s="297"/>
      <c r="Q145" s="291"/>
      <c r="R145" s="294"/>
      <c r="S145" s="297"/>
      <c r="T145" s="288"/>
      <c r="U145" s="291"/>
      <c r="V145" s="229">
        <v>2021</v>
      </c>
      <c r="W145" s="227">
        <v>2023</v>
      </c>
      <c r="X145" s="52"/>
    </row>
    <row r="146" spans="1:24" s="40" customFormat="1" ht="45" x14ac:dyDescent="0.25">
      <c r="A146" s="136">
        <v>135</v>
      </c>
      <c r="B146" s="176" t="s">
        <v>379</v>
      </c>
      <c r="C146" s="1" t="s">
        <v>488</v>
      </c>
      <c r="D146" s="227">
        <v>2822</v>
      </c>
      <c r="E146" s="1" t="s">
        <v>489</v>
      </c>
      <c r="F146" s="226"/>
      <c r="G146" s="226"/>
      <c r="H146" s="226"/>
      <c r="I146" s="12" t="s">
        <v>464</v>
      </c>
      <c r="J146" s="294"/>
      <c r="K146" s="297"/>
      <c r="L146" s="297"/>
      <c r="M146" s="300"/>
      <c r="N146" s="294"/>
      <c r="O146" s="297"/>
      <c r="P146" s="297"/>
      <c r="Q146" s="291"/>
      <c r="R146" s="294"/>
      <c r="S146" s="297"/>
      <c r="T146" s="288"/>
      <c r="U146" s="291"/>
      <c r="V146" s="229">
        <v>2021</v>
      </c>
      <c r="W146" s="227">
        <v>2023</v>
      </c>
      <c r="X146" s="52"/>
    </row>
    <row r="147" spans="1:24" s="40" customFormat="1" ht="45" x14ac:dyDescent="0.25">
      <c r="A147" s="11">
        <v>136</v>
      </c>
      <c r="B147" s="176" t="s">
        <v>380</v>
      </c>
      <c r="C147" s="1" t="s">
        <v>490</v>
      </c>
      <c r="D147" s="227">
        <v>3038</v>
      </c>
      <c r="E147" s="1" t="s">
        <v>491</v>
      </c>
      <c r="F147" s="226"/>
      <c r="G147" s="226"/>
      <c r="H147" s="226"/>
      <c r="I147" s="12" t="s">
        <v>464</v>
      </c>
      <c r="J147" s="294"/>
      <c r="K147" s="297"/>
      <c r="L147" s="297"/>
      <c r="M147" s="300"/>
      <c r="N147" s="294"/>
      <c r="O147" s="297"/>
      <c r="P147" s="297"/>
      <c r="Q147" s="291"/>
      <c r="R147" s="294"/>
      <c r="S147" s="297"/>
      <c r="T147" s="288"/>
      <c r="U147" s="291"/>
      <c r="V147" s="229">
        <v>2021</v>
      </c>
      <c r="W147" s="227">
        <v>2023</v>
      </c>
      <c r="X147" s="52"/>
    </row>
    <row r="148" spans="1:24" s="40" customFormat="1" ht="45" x14ac:dyDescent="0.25">
      <c r="A148" s="136">
        <v>137</v>
      </c>
      <c r="B148" s="176" t="s">
        <v>381</v>
      </c>
      <c r="C148" s="1" t="s">
        <v>492</v>
      </c>
      <c r="D148" s="227">
        <v>22186</v>
      </c>
      <c r="E148" s="1" t="s">
        <v>493</v>
      </c>
      <c r="F148" s="226"/>
      <c r="G148" s="226"/>
      <c r="H148" s="226"/>
      <c r="I148" s="12" t="s">
        <v>464</v>
      </c>
      <c r="J148" s="294"/>
      <c r="K148" s="297"/>
      <c r="L148" s="297"/>
      <c r="M148" s="300"/>
      <c r="N148" s="294"/>
      <c r="O148" s="297"/>
      <c r="P148" s="297"/>
      <c r="Q148" s="291"/>
      <c r="R148" s="294"/>
      <c r="S148" s="297"/>
      <c r="T148" s="288"/>
      <c r="U148" s="291"/>
      <c r="V148" s="229">
        <v>2021</v>
      </c>
      <c r="W148" s="227">
        <v>2023</v>
      </c>
      <c r="X148" s="52"/>
    </row>
    <row r="149" spans="1:24" s="40" customFormat="1" ht="45" x14ac:dyDescent="0.25">
      <c r="A149" s="136">
        <v>138</v>
      </c>
      <c r="B149" s="176" t="s">
        <v>382</v>
      </c>
      <c r="C149" s="1" t="s">
        <v>494</v>
      </c>
      <c r="D149" s="227">
        <v>23691</v>
      </c>
      <c r="E149" s="1" t="s">
        <v>495</v>
      </c>
      <c r="F149" s="226"/>
      <c r="G149" s="226"/>
      <c r="H149" s="226"/>
      <c r="I149" s="12" t="s">
        <v>464</v>
      </c>
      <c r="J149" s="294"/>
      <c r="K149" s="297"/>
      <c r="L149" s="297"/>
      <c r="M149" s="300"/>
      <c r="N149" s="294"/>
      <c r="O149" s="297"/>
      <c r="P149" s="297"/>
      <c r="Q149" s="291"/>
      <c r="R149" s="294"/>
      <c r="S149" s="297"/>
      <c r="T149" s="288"/>
      <c r="U149" s="291"/>
      <c r="V149" s="229">
        <v>2021</v>
      </c>
      <c r="W149" s="227">
        <v>2023</v>
      </c>
      <c r="X149" s="52"/>
    </row>
    <row r="150" spans="1:24" s="40" customFormat="1" ht="45" x14ac:dyDescent="0.25">
      <c r="A150" s="11">
        <v>139</v>
      </c>
      <c r="B150" s="176" t="s">
        <v>383</v>
      </c>
      <c r="C150" s="1" t="s">
        <v>496</v>
      </c>
      <c r="D150" s="227">
        <v>28311</v>
      </c>
      <c r="E150" s="1" t="s">
        <v>497</v>
      </c>
      <c r="F150" s="226"/>
      <c r="G150" s="226"/>
      <c r="H150" s="226"/>
      <c r="I150" s="12" t="s">
        <v>464</v>
      </c>
      <c r="J150" s="294"/>
      <c r="K150" s="297"/>
      <c r="L150" s="297"/>
      <c r="M150" s="300"/>
      <c r="N150" s="294"/>
      <c r="O150" s="297"/>
      <c r="P150" s="297"/>
      <c r="Q150" s="291"/>
      <c r="R150" s="294"/>
      <c r="S150" s="297"/>
      <c r="T150" s="288"/>
      <c r="U150" s="291"/>
      <c r="V150" s="229">
        <v>2021</v>
      </c>
      <c r="W150" s="227">
        <v>2024</v>
      </c>
      <c r="X150" s="52"/>
    </row>
    <row r="151" spans="1:24" s="40" customFormat="1" ht="60" x14ac:dyDescent="0.25">
      <c r="A151" s="136">
        <v>140</v>
      </c>
      <c r="B151" s="176" t="s">
        <v>384</v>
      </c>
      <c r="C151" s="1" t="s">
        <v>498</v>
      </c>
      <c r="D151" s="227">
        <v>28195</v>
      </c>
      <c r="E151" s="1" t="s">
        <v>499</v>
      </c>
      <c r="F151" s="226"/>
      <c r="G151" s="226"/>
      <c r="H151" s="226"/>
      <c r="I151" s="12" t="s">
        <v>464</v>
      </c>
      <c r="J151" s="294"/>
      <c r="K151" s="297"/>
      <c r="L151" s="297"/>
      <c r="M151" s="300"/>
      <c r="N151" s="294"/>
      <c r="O151" s="297"/>
      <c r="P151" s="297"/>
      <c r="Q151" s="291"/>
      <c r="R151" s="294"/>
      <c r="S151" s="297"/>
      <c r="T151" s="288"/>
      <c r="U151" s="291"/>
      <c r="V151" s="229">
        <v>2021</v>
      </c>
      <c r="W151" s="227">
        <v>2024</v>
      </c>
      <c r="X151" s="52"/>
    </row>
    <row r="152" spans="1:24" s="40" customFormat="1" ht="45" x14ac:dyDescent="0.25">
      <c r="A152" s="136">
        <v>141</v>
      </c>
      <c r="B152" s="176" t="s">
        <v>385</v>
      </c>
      <c r="C152" s="1" t="s">
        <v>500</v>
      </c>
      <c r="D152" s="227">
        <v>15983</v>
      </c>
      <c r="E152" s="1" t="s">
        <v>501</v>
      </c>
      <c r="F152" s="226"/>
      <c r="G152" s="226"/>
      <c r="H152" s="226"/>
      <c r="I152" s="12" t="s">
        <v>464</v>
      </c>
      <c r="J152" s="294"/>
      <c r="K152" s="297"/>
      <c r="L152" s="297"/>
      <c r="M152" s="300"/>
      <c r="N152" s="294"/>
      <c r="O152" s="297"/>
      <c r="P152" s="297"/>
      <c r="Q152" s="291"/>
      <c r="R152" s="294"/>
      <c r="S152" s="297"/>
      <c r="T152" s="288"/>
      <c r="U152" s="291"/>
      <c r="V152" s="229">
        <v>2021</v>
      </c>
      <c r="W152" s="227">
        <v>2024</v>
      </c>
      <c r="X152" s="52"/>
    </row>
    <row r="153" spans="1:24" s="40" customFormat="1" ht="45" x14ac:dyDescent="0.25">
      <c r="A153" s="11">
        <v>142</v>
      </c>
      <c r="B153" s="176" t="s">
        <v>386</v>
      </c>
      <c r="C153" s="1" t="s">
        <v>502</v>
      </c>
      <c r="D153" s="227">
        <v>23656</v>
      </c>
      <c r="E153" s="1" t="s">
        <v>503</v>
      </c>
      <c r="F153" s="226"/>
      <c r="G153" s="226"/>
      <c r="H153" s="226"/>
      <c r="I153" s="12" t="s">
        <v>464</v>
      </c>
      <c r="J153" s="294"/>
      <c r="K153" s="297"/>
      <c r="L153" s="297"/>
      <c r="M153" s="300"/>
      <c r="N153" s="294"/>
      <c r="O153" s="297"/>
      <c r="P153" s="297"/>
      <c r="Q153" s="291"/>
      <c r="R153" s="294"/>
      <c r="S153" s="297"/>
      <c r="T153" s="288"/>
      <c r="U153" s="291"/>
      <c r="V153" s="229">
        <v>2021</v>
      </c>
      <c r="W153" s="227">
        <v>2024</v>
      </c>
      <c r="X153" s="52"/>
    </row>
    <row r="154" spans="1:24" s="40" customFormat="1" ht="45" x14ac:dyDescent="0.25">
      <c r="A154" s="136">
        <v>143</v>
      </c>
      <c r="B154" s="176" t="s">
        <v>387</v>
      </c>
      <c r="C154" s="1" t="s">
        <v>504</v>
      </c>
      <c r="D154" s="227">
        <v>23668</v>
      </c>
      <c r="E154" s="1" t="s">
        <v>505</v>
      </c>
      <c r="F154" s="226"/>
      <c r="G154" s="226"/>
      <c r="H154" s="226"/>
      <c r="I154" s="12" t="s">
        <v>464</v>
      </c>
      <c r="J154" s="294"/>
      <c r="K154" s="297"/>
      <c r="L154" s="297"/>
      <c r="M154" s="300"/>
      <c r="N154" s="294"/>
      <c r="O154" s="297"/>
      <c r="P154" s="297"/>
      <c r="Q154" s="291"/>
      <c r="R154" s="294"/>
      <c r="S154" s="297"/>
      <c r="T154" s="288"/>
      <c r="U154" s="291"/>
      <c r="V154" s="229">
        <v>2021</v>
      </c>
      <c r="W154" s="227">
        <v>2024</v>
      </c>
      <c r="X154" s="52"/>
    </row>
    <row r="155" spans="1:24" s="40" customFormat="1" ht="45" x14ac:dyDescent="0.25">
      <c r="A155" s="136">
        <v>144</v>
      </c>
      <c r="B155" s="176" t="s">
        <v>388</v>
      </c>
      <c r="C155" s="1" t="s">
        <v>506</v>
      </c>
      <c r="D155" s="227">
        <v>28090</v>
      </c>
      <c r="E155" s="1" t="s">
        <v>507</v>
      </c>
      <c r="F155" s="226"/>
      <c r="G155" s="226"/>
      <c r="H155" s="226"/>
      <c r="I155" s="12" t="s">
        <v>464</v>
      </c>
      <c r="J155" s="294"/>
      <c r="K155" s="297"/>
      <c r="L155" s="297"/>
      <c r="M155" s="300"/>
      <c r="N155" s="294"/>
      <c r="O155" s="297"/>
      <c r="P155" s="297"/>
      <c r="Q155" s="291"/>
      <c r="R155" s="294"/>
      <c r="S155" s="297"/>
      <c r="T155" s="288"/>
      <c r="U155" s="291"/>
      <c r="V155" s="229">
        <v>2021</v>
      </c>
      <c r="W155" s="227">
        <v>2024</v>
      </c>
      <c r="X155" s="52"/>
    </row>
    <row r="156" spans="1:24" s="40" customFormat="1" ht="45" x14ac:dyDescent="0.25">
      <c r="A156" s="11">
        <v>145</v>
      </c>
      <c r="B156" s="176" t="s">
        <v>389</v>
      </c>
      <c r="C156" s="1" t="s">
        <v>508</v>
      </c>
      <c r="D156" s="227">
        <v>23651</v>
      </c>
      <c r="E156" s="1" t="s">
        <v>509</v>
      </c>
      <c r="F156" s="226"/>
      <c r="G156" s="226"/>
      <c r="H156" s="226"/>
      <c r="I156" s="12" t="s">
        <v>464</v>
      </c>
      <c r="J156" s="294"/>
      <c r="K156" s="297"/>
      <c r="L156" s="297"/>
      <c r="M156" s="300"/>
      <c r="N156" s="294"/>
      <c r="O156" s="297"/>
      <c r="P156" s="297"/>
      <c r="Q156" s="291"/>
      <c r="R156" s="294"/>
      <c r="S156" s="297"/>
      <c r="T156" s="288"/>
      <c r="U156" s="291"/>
      <c r="V156" s="229">
        <v>2021</v>
      </c>
      <c r="W156" s="227">
        <v>2024</v>
      </c>
      <c r="X156" s="52"/>
    </row>
    <row r="157" spans="1:24" s="40" customFormat="1" ht="30.75" thickBot="1" x14ac:dyDescent="0.3">
      <c r="A157" s="136">
        <v>146</v>
      </c>
      <c r="B157" s="176" t="s">
        <v>390</v>
      </c>
      <c r="C157" s="1" t="s">
        <v>510</v>
      </c>
      <c r="D157" s="227">
        <v>26954</v>
      </c>
      <c r="E157" s="1" t="s">
        <v>511</v>
      </c>
      <c r="F157" s="226"/>
      <c r="G157" s="226"/>
      <c r="H157" s="226"/>
      <c r="I157" s="12" t="s">
        <v>512</v>
      </c>
      <c r="J157" s="295"/>
      <c r="K157" s="298"/>
      <c r="L157" s="298"/>
      <c r="M157" s="301"/>
      <c r="N157" s="295"/>
      <c r="O157" s="298"/>
      <c r="P157" s="298"/>
      <c r="Q157" s="292"/>
      <c r="R157" s="295"/>
      <c r="S157" s="298"/>
      <c r="T157" s="289"/>
      <c r="U157" s="292"/>
      <c r="V157" s="229">
        <v>2021</v>
      </c>
      <c r="W157" s="227">
        <v>2024</v>
      </c>
      <c r="X157" s="52"/>
    </row>
    <row r="158" spans="1:24" s="40" customFormat="1" ht="25.5" customHeight="1" thickBot="1" x14ac:dyDescent="0.3">
      <c r="A158" s="136">
        <v>147</v>
      </c>
      <c r="B158" s="337" t="s">
        <v>528</v>
      </c>
      <c r="C158" s="337"/>
      <c r="D158" s="337"/>
      <c r="E158" s="337"/>
      <c r="F158" s="337"/>
      <c r="G158" s="337"/>
      <c r="H158" s="337"/>
      <c r="I158" s="337"/>
      <c r="J158" s="189">
        <f>SUM(K158,L158,M158)</f>
        <v>240</v>
      </c>
      <c r="K158" s="190">
        <v>240</v>
      </c>
      <c r="L158" s="190"/>
      <c r="M158" s="242"/>
      <c r="N158" s="192">
        <f>SUM(O158,P158,Q158)</f>
        <v>120</v>
      </c>
      <c r="O158" s="190">
        <v>120</v>
      </c>
      <c r="P158" s="190"/>
      <c r="Q158" s="193"/>
      <c r="R158" s="189">
        <f>SUM(S158,U158,T158)</f>
        <v>120</v>
      </c>
      <c r="S158" s="190">
        <v>120</v>
      </c>
      <c r="T158" s="206"/>
      <c r="U158" s="193"/>
      <c r="V158" s="229"/>
      <c r="W158" s="227"/>
      <c r="X158" s="52"/>
    </row>
    <row r="159" spans="1:24" s="40" customFormat="1" ht="25.5" customHeight="1" thickBot="1" x14ac:dyDescent="0.3">
      <c r="A159" s="136">
        <v>149</v>
      </c>
      <c r="B159" s="277" t="s">
        <v>151</v>
      </c>
      <c r="C159" s="278"/>
      <c r="D159" s="278"/>
      <c r="E159" s="278"/>
      <c r="F159" s="278"/>
      <c r="G159" s="278"/>
      <c r="H159" s="278"/>
      <c r="I159" s="278"/>
      <c r="J159" s="279"/>
      <c r="K159" s="279"/>
      <c r="L159" s="279"/>
      <c r="M159" s="279"/>
      <c r="N159" s="279"/>
      <c r="O159" s="279"/>
      <c r="P159" s="279"/>
      <c r="Q159" s="279"/>
      <c r="R159" s="279"/>
      <c r="S159" s="279"/>
      <c r="T159" s="279"/>
      <c r="U159" s="279"/>
      <c r="V159" s="278"/>
      <c r="W159" s="278"/>
      <c r="X159" s="52"/>
    </row>
    <row r="160" spans="1:24" s="40" customFormat="1" ht="30" x14ac:dyDescent="0.25">
      <c r="A160" s="136">
        <v>150</v>
      </c>
      <c r="B160" s="176" t="s">
        <v>367</v>
      </c>
      <c r="C160" s="1" t="s">
        <v>148</v>
      </c>
      <c r="D160" s="227">
        <v>34860</v>
      </c>
      <c r="E160" s="1" t="s">
        <v>149</v>
      </c>
      <c r="F160" s="225"/>
      <c r="G160" s="225"/>
      <c r="H160" s="225"/>
      <c r="I160" s="12" t="s">
        <v>147</v>
      </c>
      <c r="J160" s="91">
        <f>SUM(K160,L160,M160)</f>
        <v>25.57</v>
      </c>
      <c r="K160" s="166">
        <v>25.57</v>
      </c>
      <c r="L160" s="166"/>
      <c r="M160" s="194"/>
      <c r="N160" s="249"/>
      <c r="O160" s="166"/>
      <c r="P160" s="166"/>
      <c r="Q160" s="181"/>
      <c r="R160" s="245"/>
      <c r="S160" s="166"/>
      <c r="T160" s="92"/>
      <c r="U160" s="181"/>
      <c r="V160" s="229">
        <v>2021</v>
      </c>
      <c r="W160" s="227">
        <v>2022</v>
      </c>
      <c r="X160" s="52"/>
    </row>
    <row r="161" spans="1:24" s="40" customFormat="1" ht="71.25" x14ac:dyDescent="0.25">
      <c r="A161" s="11">
        <v>151</v>
      </c>
      <c r="B161" s="176" t="s">
        <v>368</v>
      </c>
      <c r="C161" s="130" t="s">
        <v>240</v>
      </c>
      <c r="D161" s="227">
        <v>16670</v>
      </c>
      <c r="E161" s="1" t="s">
        <v>241</v>
      </c>
      <c r="F161" s="225"/>
      <c r="G161" s="225"/>
      <c r="H161" s="225"/>
      <c r="I161" s="12" t="s">
        <v>147</v>
      </c>
      <c r="J161" s="19">
        <f>SUM(K161,L161,M161)</f>
        <v>21.900000000000002</v>
      </c>
      <c r="K161" s="134">
        <v>18.8</v>
      </c>
      <c r="L161" s="96">
        <v>3.1</v>
      </c>
      <c r="M161" s="195"/>
      <c r="N161" s="246"/>
      <c r="O161" s="134"/>
      <c r="P161" s="134"/>
      <c r="Q161" s="21"/>
      <c r="R161" s="247"/>
      <c r="S161" s="134"/>
      <c r="T161" s="5"/>
      <c r="U161" s="21"/>
      <c r="V161" s="229">
        <v>2022</v>
      </c>
      <c r="W161" s="227">
        <v>2022</v>
      </c>
      <c r="X161" s="52"/>
    </row>
    <row r="162" spans="1:24" s="40" customFormat="1" ht="42.75" x14ac:dyDescent="0.25">
      <c r="A162" s="136">
        <v>152</v>
      </c>
      <c r="B162" s="176" t="s">
        <v>369</v>
      </c>
      <c r="C162" s="130" t="s">
        <v>242</v>
      </c>
      <c r="D162" s="227">
        <v>44257</v>
      </c>
      <c r="E162" s="1" t="s">
        <v>245</v>
      </c>
      <c r="F162" s="225"/>
      <c r="G162" s="225"/>
      <c r="H162" s="225"/>
      <c r="I162" s="12" t="s">
        <v>147</v>
      </c>
      <c r="J162" s="19">
        <f>SUM(K162,L162,M162)</f>
        <v>12.89</v>
      </c>
      <c r="K162" s="134">
        <v>11.6</v>
      </c>
      <c r="L162" s="96">
        <v>1.29</v>
      </c>
      <c r="M162" s="195"/>
      <c r="N162" s="246"/>
      <c r="O162" s="134"/>
      <c r="P162" s="134"/>
      <c r="Q162" s="21"/>
      <c r="R162" s="247"/>
      <c r="S162" s="134"/>
      <c r="T162" s="5"/>
      <c r="U162" s="21"/>
      <c r="V162" s="229">
        <v>2022</v>
      </c>
      <c r="W162" s="227">
        <v>2022</v>
      </c>
      <c r="X162" s="52"/>
    </row>
    <row r="163" spans="1:24" s="40" customFormat="1" ht="57" x14ac:dyDescent="0.25">
      <c r="A163" s="136">
        <v>153</v>
      </c>
      <c r="B163" s="176" t="s">
        <v>370</v>
      </c>
      <c r="C163" s="130" t="s">
        <v>243</v>
      </c>
      <c r="D163" s="227">
        <v>44529</v>
      </c>
      <c r="E163" s="1" t="s">
        <v>245</v>
      </c>
      <c r="F163" s="225"/>
      <c r="G163" s="225"/>
      <c r="H163" s="225"/>
      <c r="I163" s="12" t="s">
        <v>147</v>
      </c>
      <c r="J163" s="19"/>
      <c r="K163" s="134"/>
      <c r="L163" s="96"/>
      <c r="M163" s="195"/>
      <c r="N163" s="98">
        <f>SUM(O163,P163,Q163)</f>
        <v>10.33</v>
      </c>
      <c r="O163" s="134">
        <v>9.3000000000000007</v>
      </c>
      <c r="P163" s="96">
        <v>1.03</v>
      </c>
      <c r="Q163" s="21"/>
      <c r="R163" s="247"/>
      <c r="S163" s="134"/>
      <c r="T163" s="5"/>
      <c r="U163" s="21"/>
      <c r="V163" s="229">
        <v>2023</v>
      </c>
      <c r="W163" s="227">
        <v>2023</v>
      </c>
      <c r="X163" s="52"/>
    </row>
    <row r="164" spans="1:24" s="40" customFormat="1" ht="57.75" thickBot="1" x14ac:dyDescent="0.3">
      <c r="A164" s="11">
        <v>154</v>
      </c>
      <c r="B164" s="176" t="s">
        <v>371</v>
      </c>
      <c r="C164" s="130" t="s">
        <v>244</v>
      </c>
      <c r="D164" s="227">
        <v>44530</v>
      </c>
      <c r="E164" s="1" t="s">
        <v>245</v>
      </c>
      <c r="F164" s="225"/>
      <c r="G164" s="225"/>
      <c r="H164" s="225"/>
      <c r="I164" s="12" t="s">
        <v>147</v>
      </c>
      <c r="J164" s="182"/>
      <c r="K164" s="183"/>
      <c r="L164" s="184"/>
      <c r="M164" s="196"/>
      <c r="N164" s="250"/>
      <c r="O164" s="183"/>
      <c r="P164" s="183"/>
      <c r="Q164" s="187"/>
      <c r="R164" s="182">
        <f>SUM(S164,T164,U164)</f>
        <v>6.28</v>
      </c>
      <c r="S164" s="183">
        <v>5.65</v>
      </c>
      <c r="T164" s="188">
        <v>0.63</v>
      </c>
      <c r="U164" s="187"/>
      <c r="V164" s="229">
        <v>2024</v>
      </c>
      <c r="W164" s="227">
        <v>2024</v>
      </c>
      <c r="X164" s="52"/>
    </row>
    <row r="165" spans="1:24" s="40" customFormat="1" ht="27" customHeight="1" thickBot="1" x14ac:dyDescent="0.3">
      <c r="A165" s="136">
        <v>155</v>
      </c>
      <c r="B165" s="280" t="s">
        <v>525</v>
      </c>
      <c r="C165" s="281"/>
      <c r="D165" s="281"/>
      <c r="E165" s="281"/>
      <c r="F165" s="281"/>
      <c r="G165" s="281"/>
      <c r="H165" s="281"/>
      <c r="I165" s="282"/>
      <c r="J165" s="233">
        <f t="shared" ref="J165:U165" si="15">SUM(J160:J164)</f>
        <v>60.36</v>
      </c>
      <c r="K165" s="238">
        <f t="shared" si="15"/>
        <v>55.970000000000006</v>
      </c>
      <c r="L165" s="234">
        <f t="shared" si="15"/>
        <v>4.3900000000000006</v>
      </c>
      <c r="M165" s="235">
        <f t="shared" si="15"/>
        <v>0</v>
      </c>
      <c r="N165" s="252">
        <f t="shared" si="15"/>
        <v>10.33</v>
      </c>
      <c r="O165" s="123">
        <f t="shared" si="15"/>
        <v>9.3000000000000007</v>
      </c>
      <c r="P165" s="253">
        <f t="shared" si="15"/>
        <v>1.03</v>
      </c>
      <c r="Q165" s="254">
        <f t="shared" si="15"/>
        <v>0</v>
      </c>
      <c r="R165" s="233">
        <f t="shared" si="15"/>
        <v>6.28</v>
      </c>
      <c r="S165" s="238">
        <f t="shared" si="15"/>
        <v>5.65</v>
      </c>
      <c r="T165" s="255">
        <f t="shared" si="15"/>
        <v>0.63</v>
      </c>
      <c r="U165" s="237">
        <f t="shared" si="15"/>
        <v>0</v>
      </c>
      <c r="V165" s="101"/>
      <c r="W165" s="11"/>
      <c r="X165" s="52"/>
    </row>
    <row r="166" spans="1:24" ht="24" customHeight="1" thickBot="1" x14ac:dyDescent="0.3">
      <c r="A166" s="136">
        <v>156</v>
      </c>
      <c r="B166" s="277" t="s">
        <v>152</v>
      </c>
      <c r="C166" s="278"/>
      <c r="D166" s="278"/>
      <c r="E166" s="278"/>
      <c r="F166" s="278"/>
      <c r="G166" s="278"/>
      <c r="H166" s="278"/>
      <c r="I166" s="278"/>
      <c r="J166" s="279"/>
      <c r="K166" s="279"/>
      <c r="L166" s="279"/>
      <c r="M166" s="279"/>
      <c r="N166" s="279"/>
      <c r="O166" s="279"/>
      <c r="P166" s="279"/>
      <c r="Q166" s="279"/>
      <c r="R166" s="279"/>
      <c r="S166" s="279"/>
      <c r="T166" s="279"/>
      <c r="U166" s="279"/>
      <c r="V166" s="278"/>
      <c r="W166" s="278"/>
    </row>
    <row r="167" spans="1:24" ht="25.5" customHeight="1" x14ac:dyDescent="0.25">
      <c r="A167" s="11">
        <v>157</v>
      </c>
      <c r="B167" s="309" t="s">
        <v>261</v>
      </c>
      <c r="C167" s="309"/>
      <c r="D167" s="309"/>
      <c r="E167" s="309"/>
      <c r="F167" s="309"/>
      <c r="G167" s="309"/>
      <c r="H167" s="309"/>
      <c r="I167" s="309"/>
      <c r="J167" s="256">
        <v>40.72</v>
      </c>
      <c r="K167" s="164">
        <v>40.72</v>
      </c>
      <c r="L167" s="116">
        <v>0</v>
      </c>
      <c r="M167" s="117">
        <v>0</v>
      </c>
      <c r="N167" s="91">
        <v>59.05</v>
      </c>
      <c r="O167" s="166">
        <v>59.05</v>
      </c>
      <c r="P167" s="116">
        <v>0</v>
      </c>
      <c r="Q167" s="264">
        <v>0</v>
      </c>
      <c r="R167" s="91">
        <v>528.66999999999996</v>
      </c>
      <c r="S167" s="166">
        <v>528.66999999999996</v>
      </c>
      <c r="T167" s="266">
        <v>0</v>
      </c>
      <c r="U167" s="264">
        <v>0</v>
      </c>
      <c r="V167" s="179"/>
      <c r="W167" s="135"/>
    </row>
    <row r="168" spans="1:24" ht="25.5" customHeight="1" x14ac:dyDescent="0.25">
      <c r="A168" s="136">
        <v>158</v>
      </c>
      <c r="B168" s="309" t="s">
        <v>267</v>
      </c>
      <c r="C168" s="309"/>
      <c r="D168" s="309"/>
      <c r="E168" s="309"/>
      <c r="F168" s="309"/>
      <c r="G168" s="309"/>
      <c r="H168" s="309"/>
      <c r="I168" s="309"/>
      <c r="J168" s="4">
        <f t="shared" ref="J168:U168" si="16">SUM(J167,J165,J81)</f>
        <v>4477.2199999999993</v>
      </c>
      <c r="K168" s="133">
        <f t="shared" si="16"/>
        <v>3547.1200000000003</v>
      </c>
      <c r="L168" s="102">
        <f t="shared" si="16"/>
        <v>797.09999999999991</v>
      </c>
      <c r="M168" s="103">
        <f t="shared" si="16"/>
        <v>133</v>
      </c>
      <c r="N168" s="98">
        <f t="shared" si="16"/>
        <v>4220.63</v>
      </c>
      <c r="O168" s="134">
        <f t="shared" si="16"/>
        <v>3780.9999999999995</v>
      </c>
      <c r="P168" s="102">
        <f t="shared" si="16"/>
        <v>399.62999999999988</v>
      </c>
      <c r="Q168" s="3">
        <f t="shared" si="16"/>
        <v>40</v>
      </c>
      <c r="R168" s="19">
        <f t="shared" si="16"/>
        <v>4799.920000000001</v>
      </c>
      <c r="S168" s="5">
        <f t="shared" si="16"/>
        <v>3781</v>
      </c>
      <c r="T168" s="2">
        <f t="shared" si="16"/>
        <v>643.77</v>
      </c>
      <c r="U168" s="3">
        <f t="shared" si="16"/>
        <v>375.15</v>
      </c>
      <c r="V168" s="179"/>
      <c r="W168" s="135"/>
    </row>
    <row r="169" spans="1:24" ht="25.5" customHeight="1" x14ac:dyDescent="0.25">
      <c r="A169" s="136">
        <v>159</v>
      </c>
      <c r="B169" s="309" t="s">
        <v>515</v>
      </c>
      <c r="C169" s="309"/>
      <c r="D169" s="309"/>
      <c r="E169" s="309"/>
      <c r="F169" s="309"/>
      <c r="G169" s="309"/>
      <c r="H169" s="309"/>
      <c r="I169" s="309"/>
      <c r="J169" s="106">
        <v>40.880000000000003</v>
      </c>
      <c r="K169" s="133">
        <v>40.880000000000003</v>
      </c>
      <c r="L169" s="102">
        <v>0</v>
      </c>
      <c r="M169" s="103">
        <v>0</v>
      </c>
      <c r="N169" s="98">
        <v>30.66</v>
      </c>
      <c r="O169" s="134">
        <v>30.66</v>
      </c>
      <c r="P169" s="102">
        <v>0</v>
      </c>
      <c r="Q169" s="3">
        <v>0</v>
      </c>
      <c r="R169" s="98">
        <v>30.66</v>
      </c>
      <c r="S169" s="134">
        <v>30.66</v>
      </c>
      <c r="T169" s="2">
        <v>0</v>
      </c>
      <c r="U169" s="3">
        <v>0</v>
      </c>
      <c r="V169" s="179"/>
      <c r="W169" s="135"/>
    </row>
    <row r="170" spans="1:24" ht="22.5" customHeight="1" x14ac:dyDescent="0.25">
      <c r="A170" s="11">
        <v>160</v>
      </c>
      <c r="B170" s="330" t="s">
        <v>516</v>
      </c>
      <c r="C170" s="330"/>
      <c r="D170" s="330"/>
      <c r="E170" s="330"/>
      <c r="F170" s="330"/>
      <c r="G170" s="330"/>
      <c r="H170" s="330"/>
      <c r="I170" s="330"/>
      <c r="J170" s="257">
        <f>J85+J128+J132+J158+J169</f>
        <v>2455.8210000000004</v>
      </c>
      <c r="K170" s="251">
        <f t="shared" ref="K170:U170" si="17">K85+K128+K132+K158+K169</f>
        <v>2335.88</v>
      </c>
      <c r="L170" s="259">
        <f t="shared" si="17"/>
        <v>59.941000000000003</v>
      </c>
      <c r="M170" s="260">
        <f t="shared" si="17"/>
        <v>60</v>
      </c>
      <c r="N170" s="257">
        <f t="shared" si="17"/>
        <v>2109</v>
      </c>
      <c r="O170" s="251">
        <f t="shared" si="17"/>
        <v>2102</v>
      </c>
      <c r="P170" s="259">
        <f t="shared" si="17"/>
        <v>7</v>
      </c>
      <c r="Q170" s="260">
        <f t="shared" si="17"/>
        <v>0</v>
      </c>
      <c r="R170" s="257">
        <f t="shared" si="17"/>
        <v>2115</v>
      </c>
      <c r="S170" s="251">
        <f t="shared" si="17"/>
        <v>2102</v>
      </c>
      <c r="T170" s="259">
        <f t="shared" si="17"/>
        <v>13</v>
      </c>
      <c r="U170" s="260">
        <f t="shared" si="17"/>
        <v>0</v>
      </c>
      <c r="V170" s="180"/>
      <c r="W170" s="136"/>
    </row>
    <row r="171" spans="1:24" ht="29.25" customHeight="1" thickBot="1" x14ac:dyDescent="0.3">
      <c r="A171" s="136">
        <v>161</v>
      </c>
      <c r="B171" s="331" t="s">
        <v>517</v>
      </c>
      <c r="C171" s="331"/>
      <c r="D171" s="331"/>
      <c r="E171" s="331"/>
      <c r="F171" s="331"/>
      <c r="G171" s="331"/>
      <c r="H171" s="331"/>
      <c r="I171" s="332"/>
      <c r="J171" s="258">
        <f>SUM(K171:M171)</f>
        <v>6933.0410000000002</v>
      </c>
      <c r="K171" s="248">
        <f>SUM(K168,K170)</f>
        <v>5883</v>
      </c>
      <c r="L171" s="261">
        <f>SUM(L167:L170)</f>
        <v>857.04099999999994</v>
      </c>
      <c r="M171" s="262">
        <f>SUM(M167:M170)</f>
        <v>193</v>
      </c>
      <c r="N171" s="263">
        <f>SUM(O171:Q171)</f>
        <v>6329.63</v>
      </c>
      <c r="O171" s="248">
        <f>SUM(O168,O170)</f>
        <v>5883</v>
      </c>
      <c r="P171" s="261">
        <f>SUM(P168,P170)</f>
        <v>406.62999999999988</v>
      </c>
      <c r="Q171" s="265">
        <f>SUM(Q167:Q170)</f>
        <v>40</v>
      </c>
      <c r="R171" s="258">
        <f>SUM(S171:U171)</f>
        <v>6914.92</v>
      </c>
      <c r="S171" s="248">
        <f>SUM(S170,S168)</f>
        <v>5883</v>
      </c>
      <c r="T171" s="267">
        <f>SUM(T167:T170)</f>
        <v>656.77</v>
      </c>
      <c r="U171" s="265">
        <f>SUM(U167:U170)</f>
        <v>375.15</v>
      </c>
      <c r="V171" s="180"/>
      <c r="W171" s="136"/>
    </row>
    <row r="172" spans="1:24" x14ac:dyDescent="0.25">
      <c r="C172" s="214"/>
      <c r="D172" s="215"/>
      <c r="E172" s="216"/>
      <c r="F172" s="214"/>
      <c r="G172" s="216"/>
      <c r="H172" s="216"/>
      <c r="I172" s="217"/>
      <c r="J172" s="217"/>
      <c r="K172" s="216"/>
      <c r="L172" s="218"/>
      <c r="M172" s="219"/>
      <c r="N172" s="163"/>
      <c r="O172" s="163"/>
      <c r="P172" s="163"/>
      <c r="Q172" s="220"/>
      <c r="R172" s="220"/>
      <c r="S172" s="220"/>
      <c r="T172" s="221"/>
      <c r="U172" s="220"/>
      <c r="V172" s="221"/>
      <c r="W172" s="221"/>
    </row>
    <row r="173" spans="1:24" ht="45" customHeight="1" x14ac:dyDescent="0.25">
      <c r="B173" s="333" t="s">
        <v>545</v>
      </c>
      <c r="C173" s="334"/>
      <c r="D173" s="334"/>
      <c r="E173" s="334"/>
      <c r="F173" s="334"/>
      <c r="G173" s="334"/>
      <c r="H173" s="334"/>
      <c r="I173" s="334"/>
      <c r="J173" s="334"/>
      <c r="K173" s="334"/>
      <c r="L173" s="334"/>
      <c r="M173" s="334"/>
      <c r="N173" s="334"/>
      <c r="O173" s="334"/>
      <c r="P173" s="334"/>
      <c r="Q173" s="334"/>
      <c r="R173" s="334"/>
      <c r="S173" s="334"/>
      <c r="T173" s="334"/>
      <c r="U173" s="334"/>
      <c r="V173" s="334"/>
      <c r="W173" s="334"/>
    </row>
    <row r="174" spans="1:24" x14ac:dyDescent="0.25">
      <c r="J174" s="328"/>
      <c r="K174" s="328"/>
      <c r="L174" s="328"/>
      <c r="M174" s="328"/>
      <c r="N174" s="153"/>
      <c r="Q174" s="222"/>
      <c r="S174" s="329"/>
      <c r="T174" s="329"/>
      <c r="U174" s="329"/>
    </row>
    <row r="175" spans="1:24" x14ac:dyDescent="0.25">
      <c r="G175" s="170"/>
      <c r="H175" s="170"/>
      <c r="I175" s="171"/>
      <c r="J175" s="172"/>
      <c r="L175" s="153"/>
      <c r="M175" s="153"/>
      <c r="N175" s="153"/>
    </row>
    <row r="176" spans="1:24" x14ac:dyDescent="0.25">
      <c r="L176" s="153"/>
      <c r="M176" s="153"/>
      <c r="N176" s="153"/>
    </row>
    <row r="177" spans="12:14" x14ac:dyDescent="0.25">
      <c r="L177" s="153"/>
      <c r="M177" s="153"/>
      <c r="N177" s="153"/>
    </row>
    <row r="178" spans="12:14" x14ac:dyDescent="0.25">
      <c r="L178" s="153"/>
      <c r="M178" s="153"/>
      <c r="N178" s="153"/>
    </row>
    <row r="179" spans="12:14" x14ac:dyDescent="0.25">
      <c r="L179" s="153"/>
      <c r="M179" s="153"/>
      <c r="N179" s="153"/>
    </row>
    <row r="180" spans="12:14" x14ac:dyDescent="0.25">
      <c r="L180" s="153"/>
      <c r="M180" s="153"/>
      <c r="N180" s="153"/>
    </row>
    <row r="181" spans="12:14" x14ac:dyDescent="0.25">
      <c r="L181" s="153"/>
      <c r="M181" s="153"/>
      <c r="N181" s="153"/>
    </row>
    <row r="182" spans="12:14" x14ac:dyDescent="0.25">
      <c r="L182" s="153"/>
      <c r="M182" s="153"/>
      <c r="N182" s="153"/>
    </row>
    <row r="183" spans="12:14" x14ac:dyDescent="0.25">
      <c r="L183" s="153"/>
      <c r="M183" s="153"/>
      <c r="N183" s="153"/>
    </row>
    <row r="184" spans="12:14" x14ac:dyDescent="0.25">
      <c r="L184" s="153"/>
      <c r="M184" s="153"/>
      <c r="N184" s="153"/>
    </row>
    <row r="185" spans="12:14" x14ac:dyDescent="0.25">
      <c r="L185" s="153"/>
      <c r="M185" s="153"/>
      <c r="N185" s="153"/>
    </row>
    <row r="186" spans="12:14" x14ac:dyDescent="0.25">
      <c r="L186" s="153"/>
      <c r="M186" s="153"/>
      <c r="N186" s="153"/>
    </row>
    <row r="187" spans="12:14" x14ac:dyDescent="0.25">
      <c r="L187" s="153"/>
      <c r="M187" s="153"/>
      <c r="N187" s="153"/>
    </row>
    <row r="188" spans="12:14" x14ac:dyDescent="0.25">
      <c r="L188" s="153"/>
      <c r="M188" s="153"/>
      <c r="N188" s="153"/>
    </row>
    <row r="189" spans="12:14" x14ac:dyDescent="0.25">
      <c r="L189" s="153"/>
      <c r="M189" s="153"/>
      <c r="N189" s="153"/>
    </row>
    <row r="190" spans="12:14" x14ac:dyDescent="0.25">
      <c r="L190" s="153"/>
      <c r="M190" s="153"/>
      <c r="N190" s="153"/>
    </row>
    <row r="191" spans="12:14" x14ac:dyDescent="0.25">
      <c r="L191" s="153"/>
      <c r="M191" s="153"/>
      <c r="N191" s="153"/>
    </row>
    <row r="192" spans="12:14" x14ac:dyDescent="0.25">
      <c r="L192" s="153"/>
      <c r="M192" s="153"/>
      <c r="N192" s="153"/>
    </row>
    <row r="193" spans="12:14" x14ac:dyDescent="0.25">
      <c r="L193" s="153"/>
      <c r="M193" s="153"/>
      <c r="N193" s="153"/>
    </row>
    <row r="194" spans="12:14" x14ac:dyDescent="0.25">
      <c r="L194" s="153"/>
      <c r="M194" s="153"/>
      <c r="N194" s="153"/>
    </row>
    <row r="195" spans="12:14" x14ac:dyDescent="0.25">
      <c r="L195" s="153"/>
      <c r="M195" s="153"/>
      <c r="N195" s="153"/>
    </row>
    <row r="196" spans="12:14" x14ac:dyDescent="0.25">
      <c r="L196" s="153"/>
      <c r="M196" s="153"/>
      <c r="N196" s="153"/>
    </row>
    <row r="197" spans="12:14" x14ac:dyDescent="0.25">
      <c r="L197" s="153"/>
      <c r="M197" s="153"/>
      <c r="N197" s="153"/>
    </row>
    <row r="198" spans="12:14" x14ac:dyDescent="0.25">
      <c r="L198" s="153"/>
      <c r="M198" s="153"/>
      <c r="N198" s="153"/>
    </row>
    <row r="199" spans="12:14" x14ac:dyDescent="0.25">
      <c r="L199" s="153"/>
      <c r="M199" s="153"/>
      <c r="N199" s="153"/>
    </row>
    <row r="200" spans="12:14" x14ac:dyDescent="0.25">
      <c r="L200" s="152"/>
      <c r="M200" s="152"/>
      <c r="N200" s="152"/>
    </row>
  </sheetData>
  <mergeCells count="70">
    <mergeCell ref="T3:W3"/>
    <mergeCell ref="J174:M174"/>
    <mergeCell ref="S174:U174"/>
    <mergeCell ref="B167:I167"/>
    <mergeCell ref="B168:I168"/>
    <mergeCell ref="B169:I169"/>
    <mergeCell ref="B170:I170"/>
    <mergeCell ref="B171:I171"/>
    <mergeCell ref="B173:W173"/>
    <mergeCell ref="C44:W44"/>
    <mergeCell ref="B159:W159"/>
    <mergeCell ref="B85:I85"/>
    <mergeCell ref="B86:W86"/>
    <mergeCell ref="C92:I92"/>
    <mergeCell ref="B158:I158"/>
    <mergeCell ref="R134:R157"/>
    <mergeCell ref="C129:W129"/>
    <mergeCell ref="C132:I132"/>
    <mergeCell ref="C128:I128"/>
    <mergeCell ref="Q134:Q157"/>
    <mergeCell ref="B4:W4"/>
    <mergeCell ref="B5:B6"/>
    <mergeCell ref="C5:C6"/>
    <mergeCell ref="D5:D6"/>
    <mergeCell ref="E5:E6"/>
    <mergeCell ref="F5:F6"/>
    <mergeCell ref="G5:H5"/>
    <mergeCell ref="J5:M5"/>
    <mergeCell ref="N5:Q5"/>
    <mergeCell ref="R5:U5"/>
    <mergeCell ref="V5:V6"/>
    <mergeCell ref="W5:W6"/>
    <mergeCell ref="T1:W1"/>
    <mergeCell ref="T2:W2"/>
    <mergeCell ref="A5:A6"/>
    <mergeCell ref="C120:I120"/>
    <mergeCell ref="B82:W82"/>
    <mergeCell ref="B81:I81"/>
    <mergeCell ref="B8:W8"/>
    <mergeCell ref="B76:I76"/>
    <mergeCell ref="B80:I80"/>
    <mergeCell ref="C77:W77"/>
    <mergeCell ref="C43:I43"/>
    <mergeCell ref="C9:W9"/>
    <mergeCell ref="C87:W87"/>
    <mergeCell ref="C93:W93"/>
    <mergeCell ref="C102:W102"/>
    <mergeCell ref="C105:W105"/>
    <mergeCell ref="C109:I109"/>
    <mergeCell ref="C115:I115"/>
    <mergeCell ref="C101:I101"/>
    <mergeCell ref="C104:I104"/>
    <mergeCell ref="I5:I6"/>
    <mergeCell ref="C110:W110"/>
    <mergeCell ref="B166:W166"/>
    <mergeCell ref="B165:I165"/>
    <mergeCell ref="C116:W116"/>
    <mergeCell ref="C121:W121"/>
    <mergeCell ref="C133:W133"/>
    <mergeCell ref="T134:T157"/>
    <mergeCell ref="U134:U157"/>
    <mergeCell ref="J134:J157"/>
    <mergeCell ref="L134:L157"/>
    <mergeCell ref="M134:M157"/>
    <mergeCell ref="K134:K157"/>
    <mergeCell ref="O134:O157"/>
    <mergeCell ref="S134:S157"/>
    <mergeCell ref="N134:N157"/>
    <mergeCell ref="P134:P157"/>
    <mergeCell ref="C127:I127"/>
  </mergeCells>
  <conditionalFormatting sqref="J6:U6 J5 N5 R5 J10:U11 J12:M12 R12:U12 J13:U43 J45:U58 V170:W170 X7:Y7 M200:W1048576 Q172:W172 J60:U76 J78:U80 O175:W199 O174:S174 V174:W174 M171:W171">
    <cfRule type="cellIs" dxfId="8" priority="35" operator="equal">
      <formula>$N$12</formula>
    </cfRule>
  </conditionalFormatting>
  <conditionalFormatting sqref="J7:U7">
    <cfRule type="cellIs" dxfId="7" priority="24" operator="equal">
      <formula>$N$12</formula>
    </cfRule>
  </conditionalFormatting>
  <conditionalFormatting sqref="P167:Q169 T167:U169">
    <cfRule type="cellIs" dxfId="6" priority="42" operator="equal">
      <formula>#REF!</formula>
    </cfRule>
    <cfRule type="cellIs" dxfId="5" priority="43" stopIfTrue="1" operator="equal">
      <formula>$J$26</formula>
    </cfRule>
  </conditionalFormatting>
  <conditionalFormatting sqref="X166:Y169">
    <cfRule type="cellIs" dxfId="4" priority="15" operator="equal">
      <formula>$N$12</formula>
    </cfRule>
  </conditionalFormatting>
  <conditionalFormatting sqref="J81:U81 J165:U165">
    <cfRule type="cellIs" dxfId="3" priority="8" operator="equal">
      <formula>#REF!</formula>
    </cfRule>
  </conditionalFormatting>
  <conditionalFormatting sqref="N167:O169">
    <cfRule type="cellIs" dxfId="2" priority="5" operator="equal">
      <formula>#REF!</formula>
    </cfRule>
  </conditionalFormatting>
  <conditionalFormatting sqref="R167:S169">
    <cfRule type="cellIs" dxfId="1" priority="4" operator="equal">
      <formula>#REF!</formula>
    </cfRule>
  </conditionalFormatting>
  <conditionalFormatting sqref="J59:U59">
    <cfRule type="cellIs" dxfId="0" priority="1" operator="equal">
      <formula>$N$12</formula>
    </cfRule>
  </conditionalFormatting>
  <pageMargins left="0.23622047244094491" right="0.23622047244094491" top="0.74803149606299213" bottom="0.74803149606299213" header="0.31496062992125984" footer="0.31496062992125984"/>
  <pageSetup paperSize="8" scale="53" fitToHeight="0" orientation="landscape" r:id="rId1"/>
  <rowBreaks count="2" manualBreakCount="2">
    <brk id="20" max="16383" man="1"/>
    <brk id="7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Paveldotvarka 2022-2024</vt:lpstr>
      <vt:lpstr>'Paveldotvarka 2022-2024'!Print_Titles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Sarunas NB</dc:creator>
  <cp:lastModifiedBy>Rasita Ankudavičienė</cp:lastModifiedBy>
  <cp:lastPrinted>2022-02-09T06:45:29Z</cp:lastPrinted>
  <dcterms:created xsi:type="dcterms:W3CDTF">2021-02-12T14:25:23Z</dcterms:created>
  <dcterms:modified xsi:type="dcterms:W3CDTF">2022-02-15T07:27:08Z</dcterms:modified>
</cp:coreProperties>
</file>